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Case\NYISO DCR 32249\Analysis\Models Sent to NYISO or Underlying Report Drafts\2020.08.10 Report -- Underlying Fossil Model\Results Tables Viewer\"/>
    </mc:Choice>
  </mc:AlternateContent>
  <bookViews>
    <workbookView xWindow="0" yWindow="0" windowWidth="28800" windowHeight="11100"/>
  </bookViews>
  <sheets>
    <sheet name="Instructions" sheetId="67" r:id="rId1"/>
    <sheet name="RESULTS_TABLES -&gt;" sheetId="10" r:id="rId2"/>
    <sheet name="Yearly_Revs" sheetId="11" r:id="rId3"/>
    <sheet name="Oil_v_Gas Operation" sheetId="64" r:id="rId4"/>
    <sheet name="DAM_v_RTD_CoOptimization" sheetId="65" r:id="rId5"/>
    <sheet name="BACKUP -&gt;" sheetId="66" r:id="rId6"/>
    <sheet name="3Yr_Avg_$kWYr" sheetId="3" r:id="rId7"/>
    <sheet name="DAMvRTD_$kWYr" sheetId="6" r:id="rId8"/>
    <sheet name="FuelType_EngOnly_$kWYr" sheetId="8" r:id="rId9"/>
    <sheet name="OTHER -&gt;" sheetId="69" r:id="rId10"/>
    <sheet name="Drop-downs" sheetId="46" r:id="rId11"/>
  </sheets>
  <definedNames>
    <definedName name="_xlnm._FilterDatabase" localSheetId="7" hidden="1">'DAMvRTD_$kWYr'!$A$1:$W$439</definedName>
    <definedName name="_xlnm._FilterDatabase" localSheetId="8" hidden="1">'FuelType_EngOnly_$kWYr'!$A$1:$O$187</definedName>
    <definedName name="IQ_CH">110000</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2">Yearly_Revs!$B$7:$I$27</definedName>
  </definedNames>
  <calcPr calcId="162913"/>
</workbook>
</file>

<file path=xl/calcChain.xml><?xml version="1.0" encoding="utf-8"?>
<calcChain xmlns="http://schemas.openxmlformats.org/spreadsheetml/2006/main">
  <c r="C6" i="11" l="1"/>
  <c r="C5" i="64"/>
  <c r="C6" i="65"/>
  <c r="F30" i="64"/>
  <c r="F41" i="64" s="1"/>
  <c r="F29" i="64"/>
  <c r="F40" i="64" s="1"/>
  <c r="F28" i="64"/>
  <c r="F39" i="64" s="1"/>
  <c r="C10" i="65"/>
  <c r="C8" i="65"/>
  <c r="C8" i="64"/>
  <c r="C7" i="64"/>
  <c r="C9" i="65"/>
  <c r="C9" i="64"/>
  <c r="C10" i="11"/>
  <c r="E9" i="11" l="1"/>
  <c r="A42" i="64"/>
  <c r="A44" i="64"/>
  <c r="A43" i="64"/>
  <c r="A33" i="64"/>
  <c r="A31" i="64"/>
  <c r="A32" i="64"/>
  <c r="A20" i="64"/>
  <c r="A22" i="64"/>
  <c r="A21" i="64"/>
  <c r="E9" i="65"/>
  <c r="A77" i="65"/>
  <c r="A75" i="65"/>
  <c r="A76" i="65"/>
  <c r="A65" i="65"/>
  <c r="A67" i="65"/>
  <c r="A66" i="65"/>
  <c r="A57" i="65"/>
  <c r="A56" i="65"/>
  <c r="A55" i="65"/>
  <c r="A45" i="65"/>
  <c r="A44" i="65"/>
  <c r="A43" i="65"/>
  <c r="A34" i="65"/>
  <c r="A33" i="65"/>
  <c r="A32" i="65"/>
  <c r="A23" i="65"/>
  <c r="A22" i="65"/>
  <c r="A21" i="65"/>
  <c r="E8" i="65"/>
  <c r="E8" i="64"/>
  <c r="E9" i="64"/>
  <c r="H15" i="11"/>
  <c r="G30" i="65"/>
  <c r="R18" i="65"/>
  <c r="G40" i="65"/>
  <c r="L41" i="65"/>
  <c r="I31" i="65"/>
  <c r="H41" i="64"/>
  <c r="H32" i="64"/>
  <c r="Q72" i="65"/>
  <c r="Q63" i="65"/>
  <c r="Q64" i="65"/>
  <c r="H72" i="65"/>
  <c r="P53" i="65"/>
  <c r="K72" i="65"/>
  <c r="N74" i="65"/>
  <c r="N34" i="65"/>
  <c r="G29" i="64"/>
  <c r="N63" i="65"/>
  <c r="J63" i="65"/>
  <c r="N52" i="65"/>
  <c r="G74" i="65"/>
  <c r="J64" i="65"/>
  <c r="G32" i="65"/>
  <c r="G62" i="65"/>
  <c r="M53" i="65"/>
  <c r="L33" i="65"/>
  <c r="I16" i="11"/>
  <c r="H20" i="65"/>
  <c r="L30" i="65"/>
  <c r="O41" i="65"/>
  <c r="M31" i="65"/>
  <c r="P19" i="65"/>
  <c r="M20" i="65"/>
  <c r="I40" i="65"/>
  <c r="P18" i="65"/>
  <c r="J40" i="65"/>
  <c r="O20" i="65"/>
  <c r="P40" i="65"/>
  <c r="M18" i="65"/>
  <c r="J30" i="65"/>
  <c r="N30" i="65"/>
  <c r="K40" i="64"/>
  <c r="G43" i="64"/>
  <c r="H39" i="64"/>
  <c r="G19" i="64"/>
  <c r="H17" i="64"/>
  <c r="I64" i="65"/>
  <c r="I54" i="65"/>
  <c r="H54" i="65"/>
  <c r="O62" i="65"/>
  <c r="N33" i="65"/>
  <c r="K74" i="65"/>
  <c r="G54" i="65"/>
  <c r="G34" i="65"/>
  <c r="G15" i="11"/>
  <c r="P20" i="65"/>
  <c r="G42" i="65"/>
  <c r="O31" i="65"/>
  <c r="Q30" i="65"/>
  <c r="L18" i="65"/>
  <c r="L19" i="65"/>
  <c r="K41" i="65"/>
  <c r="N18" i="65"/>
  <c r="L40" i="65"/>
  <c r="I30" i="65"/>
  <c r="R42" i="65"/>
  <c r="O30" i="65"/>
  <c r="H42" i="65"/>
  <c r="M40" i="65"/>
  <c r="K44" i="64"/>
  <c r="H40" i="64"/>
  <c r="G39" i="64"/>
  <c r="J29" i="64"/>
  <c r="H29" i="64"/>
  <c r="K21" i="64"/>
  <c r="J22" i="64"/>
  <c r="O74" i="65"/>
  <c r="H53" i="65"/>
  <c r="L63" i="65"/>
  <c r="O53" i="65"/>
  <c r="P64" i="65"/>
  <c r="M52" i="65"/>
  <c r="M72" i="65"/>
  <c r="J33" i="65"/>
  <c r="G16" i="11"/>
  <c r="K19" i="65"/>
  <c r="J41" i="65"/>
  <c r="K40" i="65"/>
  <c r="N31" i="65"/>
  <c r="I18" i="65"/>
  <c r="J20" i="65"/>
  <c r="N42" i="65"/>
  <c r="L20" i="65"/>
  <c r="P41" i="65"/>
  <c r="Q29" i="65"/>
  <c r="N19" i="65"/>
  <c r="K42" i="65"/>
  <c r="M41" i="65"/>
  <c r="N29" i="65"/>
  <c r="J40" i="64"/>
  <c r="G40" i="64"/>
  <c r="K30" i="64"/>
  <c r="H30" i="64"/>
  <c r="K19" i="64"/>
  <c r="J18" i="64"/>
  <c r="K73" i="65"/>
  <c r="N53" i="65"/>
  <c r="M74" i="65"/>
  <c r="K63" i="65"/>
  <c r="L73" i="65"/>
  <c r="Q53" i="65"/>
  <c r="I53" i="65"/>
  <c r="P62" i="65"/>
  <c r="Q54" i="65"/>
  <c r="L53" i="65"/>
  <c r="R72" i="65"/>
  <c r="H63" i="65"/>
  <c r="H73" i="65"/>
  <c r="G63" i="65"/>
  <c r="C9" i="11"/>
  <c r="K20" i="65"/>
  <c r="N41" i="65"/>
  <c r="P29" i="65"/>
  <c r="G18" i="65"/>
  <c r="R40" i="65"/>
  <c r="Q42" i="65"/>
  <c r="R19" i="65"/>
  <c r="R41" i="65"/>
  <c r="H44" i="64"/>
  <c r="J32" i="64"/>
  <c r="G30" i="64"/>
  <c r="J20" i="64"/>
  <c r="G52" i="65"/>
  <c r="G73" i="65"/>
  <c r="O63" i="65"/>
  <c r="R54" i="65"/>
  <c r="P63" i="65"/>
  <c r="L72" i="65"/>
  <c r="J62" i="65"/>
  <c r="R33" i="65"/>
  <c r="C8" i="11"/>
  <c r="K33" i="64"/>
  <c r="H21" i="64"/>
  <c r="R62" i="65"/>
  <c r="O54" i="65"/>
  <c r="J52" i="65"/>
  <c r="L54" i="65"/>
  <c r="R53" i="65"/>
  <c r="I63" i="65"/>
  <c r="R63" i="65"/>
  <c r="H64" i="65"/>
  <c r="I17" i="11"/>
  <c r="N20" i="65"/>
  <c r="H29" i="65"/>
  <c r="I29" i="65"/>
  <c r="J29" i="65"/>
  <c r="P31" i="65"/>
  <c r="Q41" i="65"/>
  <c r="K29" i="64"/>
  <c r="J19" i="64"/>
  <c r="R52" i="65"/>
  <c r="M63" i="65"/>
  <c r="J54" i="65"/>
  <c r="P74" i="65"/>
  <c r="J73" i="65"/>
  <c r="R74" i="65"/>
  <c r="L52" i="65"/>
  <c r="J34" i="65"/>
  <c r="G31" i="64"/>
  <c r="M73" i="65"/>
  <c r="L64" i="65"/>
  <c r="P73" i="65"/>
  <c r="K53" i="65"/>
  <c r="P54" i="65"/>
  <c r="H34" i="65"/>
  <c r="M62" i="65"/>
  <c r="G64" i="65"/>
  <c r="P34" i="65"/>
  <c r="G17" i="11"/>
  <c r="H18" i="65"/>
  <c r="Q40" i="65"/>
  <c r="H19" i="65"/>
  <c r="G41" i="65"/>
  <c r="G31" i="65"/>
  <c r="M30" i="65"/>
  <c r="H41" i="65"/>
  <c r="K29" i="65"/>
  <c r="O18" i="65"/>
  <c r="R29" i="65"/>
  <c r="Q31" i="65"/>
  <c r="R20" i="65"/>
  <c r="P42" i="65"/>
  <c r="K42" i="64"/>
  <c r="G44" i="64"/>
  <c r="J33" i="64"/>
  <c r="K22" i="64"/>
  <c r="R64" i="65"/>
  <c r="M54" i="65"/>
  <c r="Q62" i="65"/>
  <c r="I73" i="65"/>
  <c r="R32" i="65"/>
  <c r="K62" i="65"/>
  <c r="K52" i="65"/>
  <c r="H33" i="65"/>
  <c r="H17" i="11"/>
  <c r="K30" i="65"/>
  <c r="Q20" i="65"/>
  <c r="O19" i="65"/>
  <c r="L42" i="65"/>
  <c r="K31" i="65"/>
  <c r="H31" i="65"/>
  <c r="M42" i="65"/>
  <c r="H30" i="65"/>
  <c r="I20" i="65"/>
  <c r="H40" i="65"/>
  <c r="L31" i="65"/>
  <c r="G19" i="65"/>
  <c r="J19" i="65"/>
  <c r="J44" i="64"/>
  <c r="K39" i="64"/>
  <c r="G41" i="64"/>
  <c r="K31" i="64"/>
  <c r="J28" i="64"/>
  <c r="H33" i="64"/>
  <c r="G22" i="64"/>
  <c r="G17" i="64"/>
  <c r="M64" i="65"/>
  <c r="H74" i="65"/>
  <c r="I72" i="65"/>
  <c r="J53" i="65"/>
  <c r="J74" i="65"/>
  <c r="N64" i="65"/>
  <c r="R34" i="65"/>
  <c r="H16" i="11"/>
  <c r="O29" i="65"/>
  <c r="M29" i="65"/>
  <c r="Q19" i="65"/>
  <c r="N40" i="65"/>
  <c r="I41" i="65"/>
  <c r="R31" i="65"/>
  <c r="K18" i="65"/>
  <c r="R30" i="65"/>
  <c r="J18" i="65"/>
  <c r="I42" i="65"/>
  <c r="J42" i="65"/>
  <c r="I19" i="65"/>
  <c r="M19" i="65"/>
  <c r="J41" i="64"/>
  <c r="J39" i="64"/>
  <c r="K32" i="64"/>
  <c r="G32" i="64"/>
  <c r="H28" i="64"/>
  <c r="K17" i="64"/>
  <c r="I52" i="65"/>
  <c r="N54" i="65"/>
  <c r="G72" i="65"/>
  <c r="R73" i="65"/>
  <c r="P52" i="65"/>
  <c r="O52" i="65"/>
  <c r="H62" i="65"/>
  <c r="G53" i="65"/>
  <c r="N62" i="65"/>
  <c r="O72" i="65"/>
  <c r="N72" i="65"/>
  <c r="I62" i="65"/>
  <c r="J72" i="65"/>
  <c r="I15" i="11"/>
  <c r="J31" i="65"/>
  <c r="L29" i="65"/>
  <c r="O40" i="65"/>
  <c r="P30" i="65"/>
  <c r="G20" i="65"/>
  <c r="Q18" i="65"/>
  <c r="O42" i="65"/>
  <c r="G29" i="65"/>
  <c r="K41" i="64"/>
  <c r="H43" i="64"/>
  <c r="K28" i="64"/>
  <c r="G28" i="64"/>
  <c r="J17" i="64"/>
  <c r="O64" i="65"/>
  <c r="L74" i="65"/>
  <c r="K54" i="65"/>
  <c r="Q74" i="65"/>
  <c r="Q73" i="65"/>
  <c r="P72" i="65"/>
  <c r="P32" i="65"/>
  <c r="G33" i="65"/>
  <c r="J30" i="64"/>
  <c r="H19" i="64"/>
  <c r="H52" i="65"/>
  <c r="K64" i="65"/>
  <c r="O73" i="65"/>
  <c r="N73" i="65"/>
  <c r="L34" i="65"/>
  <c r="Q52" i="65"/>
  <c r="L62" i="65"/>
  <c r="I74" i="65"/>
  <c r="H22" i="64"/>
  <c r="P33" i="65"/>
  <c r="G42" i="64"/>
  <c r="L32" i="65"/>
  <c r="K43" i="64"/>
  <c r="J31" i="64"/>
  <c r="J21" i="64"/>
  <c r="S41" i="65" l="1"/>
  <c r="A20" i="11"/>
  <c r="A19" i="11"/>
  <c r="A18" i="11"/>
  <c r="L22" i="64"/>
  <c r="L21" i="64"/>
  <c r="I22" i="64"/>
  <c r="L19" i="64"/>
  <c r="I19" i="64"/>
  <c r="S52" i="65"/>
  <c r="T52" i="65" s="1"/>
  <c r="S53" i="65"/>
  <c r="T53" i="65" s="1"/>
  <c r="S31" i="65"/>
  <c r="S64" i="65"/>
  <c r="T64" i="65" s="1"/>
  <c r="S63" i="65"/>
  <c r="T63" i="65" s="1"/>
  <c r="S42" i="65"/>
  <c r="S19" i="65"/>
  <c r="S30" i="65"/>
  <c r="S18" i="65"/>
  <c r="S62" i="65"/>
  <c r="T62" i="65" s="1"/>
  <c r="S20" i="65"/>
  <c r="S40" i="65"/>
  <c r="S54" i="65"/>
  <c r="T54" i="65" s="1"/>
  <c r="S74" i="65"/>
  <c r="T74" i="65" s="1"/>
  <c r="S73" i="65"/>
  <c r="T73" i="65" s="1"/>
  <c r="S72" i="65"/>
  <c r="T72" i="65" s="1"/>
  <c r="L44" i="64"/>
  <c r="I44" i="64"/>
  <c r="I32" i="64"/>
  <c r="L33" i="64"/>
  <c r="I41" i="64"/>
  <c r="L41" i="64"/>
  <c r="L39" i="64"/>
  <c r="L40" i="64"/>
  <c r="L28" i="64"/>
  <c r="I40" i="64"/>
  <c r="L30" i="64"/>
  <c r="I28" i="64"/>
  <c r="L29" i="64"/>
  <c r="L17" i="64"/>
  <c r="I30" i="64"/>
  <c r="I17" i="64"/>
  <c r="I29" i="64"/>
  <c r="I39" i="64"/>
  <c r="E10" i="11"/>
  <c r="J15" i="11"/>
  <c r="J16" i="11"/>
  <c r="J17" i="11"/>
  <c r="G20" i="64"/>
  <c r="N77" i="65"/>
  <c r="O57" i="65"/>
  <c r="L65" i="65"/>
  <c r="L67" i="65"/>
  <c r="N57" i="65"/>
  <c r="L77" i="65"/>
  <c r="N56" i="65"/>
  <c r="I77" i="65"/>
  <c r="N55" i="65"/>
  <c r="K76" i="65"/>
  <c r="P56" i="65"/>
  <c r="P76" i="65"/>
  <c r="G67" i="65"/>
  <c r="P66" i="65"/>
  <c r="O44" i="65"/>
  <c r="M45" i="65"/>
  <c r="L44" i="65"/>
  <c r="H44" i="65"/>
  <c r="O32" i="65"/>
  <c r="M33" i="65"/>
  <c r="K21" i="65"/>
  <c r="I23" i="65"/>
  <c r="G22" i="65"/>
  <c r="H22" i="65"/>
  <c r="O23" i="65"/>
  <c r="L22" i="65"/>
  <c r="O22" i="65"/>
  <c r="J75" i="65"/>
  <c r="G57" i="65"/>
  <c r="M34" i="65"/>
  <c r="H32" i="65"/>
  <c r="H20" i="64"/>
  <c r="J76" i="65"/>
  <c r="Q56" i="65"/>
  <c r="R75" i="65"/>
  <c r="G65" i="65"/>
  <c r="Q75" i="65"/>
  <c r="J77" i="65"/>
  <c r="M55" i="65"/>
  <c r="R66" i="65"/>
  <c r="K55" i="65"/>
  <c r="G76" i="65"/>
  <c r="L55" i="65"/>
  <c r="N75" i="65"/>
  <c r="I57" i="65"/>
  <c r="I55" i="65"/>
  <c r="P44" i="65"/>
  <c r="N45" i="65"/>
  <c r="K45" i="65"/>
  <c r="G44" i="65"/>
  <c r="Q32" i="65"/>
  <c r="K32" i="65"/>
  <c r="I22" i="65"/>
  <c r="N23" i="65"/>
  <c r="J57" i="65"/>
  <c r="R57" i="65"/>
  <c r="K44" i="65"/>
  <c r="K23" i="65"/>
  <c r="N32" i="65"/>
  <c r="J42" i="64"/>
  <c r="K20" i="64"/>
  <c r="G75" i="65"/>
  <c r="P55" i="65"/>
  <c r="O77" i="65"/>
  <c r="M57" i="65"/>
  <c r="P77" i="65"/>
  <c r="Q66" i="65"/>
  <c r="J55" i="65"/>
  <c r="O67" i="65"/>
  <c r="O75" i="65"/>
  <c r="R67" i="65"/>
  <c r="G55" i="65"/>
  <c r="L76" i="65"/>
  <c r="L56" i="65"/>
  <c r="Q44" i="65"/>
  <c r="O45" i="65"/>
  <c r="M44" i="65"/>
  <c r="I43" i="65"/>
  <c r="G43" i="65"/>
  <c r="Q34" i="65"/>
  <c r="I34" i="65"/>
  <c r="Q21" i="65"/>
  <c r="Q22" i="65"/>
  <c r="H23" i="65"/>
  <c r="Q23" i="65"/>
  <c r="N44" i="65"/>
  <c r="H43" i="65"/>
  <c r="I32" i="65"/>
  <c r="M21" i="65"/>
  <c r="M23" i="65"/>
  <c r="P21" i="65"/>
  <c r="Q76" i="65"/>
  <c r="M75" i="65"/>
  <c r="M43" i="65"/>
  <c r="L23" i="65"/>
  <c r="J32" i="65"/>
  <c r="J43" i="64"/>
  <c r="K18" i="64"/>
  <c r="Q65" i="65"/>
  <c r="G56" i="65"/>
  <c r="L75" i="65"/>
  <c r="R56" i="65"/>
  <c r="K75" i="65"/>
  <c r="P67" i="65"/>
  <c r="L57" i="65"/>
  <c r="M67" i="65"/>
  <c r="R65" i="65"/>
  <c r="P65" i="65"/>
  <c r="I76" i="65"/>
  <c r="H76" i="65"/>
  <c r="O55" i="65"/>
  <c r="R44" i="65"/>
  <c r="P45" i="65"/>
  <c r="J43" i="65"/>
  <c r="O34" i="65"/>
  <c r="R21" i="65"/>
  <c r="P22" i="65"/>
  <c r="R23" i="65"/>
  <c r="P23" i="65"/>
  <c r="K77" i="65"/>
  <c r="M56" i="65"/>
  <c r="G21" i="65"/>
  <c r="J22" i="65"/>
  <c r="H42" i="64"/>
  <c r="H18" i="64"/>
  <c r="M65" i="65"/>
  <c r="H75" i="65"/>
  <c r="I75" i="65"/>
  <c r="K56" i="65"/>
  <c r="H77" i="65"/>
  <c r="N67" i="65"/>
  <c r="H65" i="65"/>
  <c r="J67" i="65"/>
  <c r="H56" i="65"/>
  <c r="K66" i="65"/>
  <c r="L66" i="65"/>
  <c r="Q67" i="65"/>
  <c r="H55" i="65"/>
  <c r="Q43" i="65"/>
  <c r="P43" i="65"/>
  <c r="L45" i="65"/>
  <c r="I45" i="65"/>
  <c r="H45" i="65"/>
  <c r="K34" i="65"/>
  <c r="I33" i="65"/>
  <c r="H21" i="65"/>
  <c r="J23" i="65"/>
  <c r="I21" i="65"/>
  <c r="G23" i="65"/>
  <c r="G45" i="65"/>
  <c r="M32" i="65"/>
  <c r="O21" i="65"/>
  <c r="N66" i="65"/>
  <c r="K65" i="65"/>
  <c r="Q33" i="65"/>
  <c r="G33" i="64"/>
  <c r="G18" i="64"/>
  <c r="J66" i="65"/>
  <c r="P57" i="65"/>
  <c r="G77" i="65"/>
  <c r="R55" i="65"/>
  <c r="J56" i="65"/>
  <c r="K67" i="65"/>
  <c r="Q77" i="65"/>
  <c r="H66" i="65"/>
  <c r="M66" i="65"/>
  <c r="J65" i="65"/>
  <c r="Q55" i="65"/>
  <c r="O65" i="65"/>
  <c r="M77" i="65"/>
  <c r="R43" i="65"/>
  <c r="O43" i="65"/>
  <c r="K43" i="65"/>
  <c r="J44" i="65"/>
  <c r="R22" i="65"/>
  <c r="K57" i="65"/>
  <c r="J45" i="65"/>
  <c r="H31" i="64"/>
  <c r="R76" i="65"/>
  <c r="I65" i="65"/>
  <c r="I56" i="65"/>
  <c r="O66" i="65"/>
  <c r="H57" i="65"/>
  <c r="R77" i="65"/>
  <c r="G66" i="65"/>
  <c r="M76" i="65"/>
  <c r="Q57" i="65"/>
  <c r="O76" i="65"/>
  <c r="H67" i="65"/>
  <c r="I67" i="65"/>
  <c r="I66" i="65"/>
  <c r="N65" i="65"/>
  <c r="R45" i="65"/>
  <c r="N43" i="65"/>
  <c r="L43" i="65"/>
  <c r="I44" i="65"/>
  <c r="O33" i="65"/>
  <c r="K33" i="65"/>
  <c r="J21" i="65"/>
  <c r="N21" i="65"/>
  <c r="N22" i="65"/>
  <c r="M22" i="65"/>
  <c r="L21" i="65"/>
  <c r="G21" i="64"/>
  <c r="P75" i="65"/>
  <c r="N76" i="65"/>
  <c r="O56" i="65"/>
  <c r="Q45" i="65"/>
  <c r="K22" i="65"/>
  <c r="L43" i="64" l="1"/>
  <c r="L42" i="64"/>
  <c r="I42" i="64"/>
  <c r="I43" i="64"/>
  <c r="L32" i="64"/>
  <c r="L31" i="64"/>
  <c r="I31" i="64"/>
  <c r="I33" i="64"/>
  <c r="I18" i="64"/>
  <c r="L18" i="64"/>
  <c r="L20" i="64"/>
  <c r="I20" i="64"/>
  <c r="I21" i="64"/>
  <c r="S65" i="65"/>
  <c r="T65" i="65" s="1"/>
  <c r="S76" i="65"/>
  <c r="T76" i="65" s="1"/>
  <c r="S55" i="65"/>
  <c r="T55" i="65" s="1"/>
  <c r="S34" i="65"/>
  <c r="S56" i="65"/>
  <c r="T56" i="65" s="1"/>
  <c r="S33" i="65"/>
  <c r="S32" i="65"/>
  <c r="S67" i="65"/>
  <c r="T67" i="65" s="1"/>
  <c r="S66" i="65"/>
  <c r="T66" i="65" s="1"/>
  <c r="S77" i="65"/>
  <c r="T77" i="65" s="1"/>
  <c r="S45" i="65"/>
  <c r="S75" i="65"/>
  <c r="T75" i="65" s="1"/>
  <c r="S43" i="65"/>
  <c r="S57" i="65"/>
  <c r="T57" i="65" s="1"/>
  <c r="S21" i="65"/>
  <c r="S22" i="65"/>
  <c r="S23" i="65"/>
  <c r="S44" i="65"/>
  <c r="S29" i="65"/>
  <c r="G19" i="11"/>
  <c r="H20" i="11"/>
  <c r="I20" i="11"/>
  <c r="I19" i="11"/>
  <c r="G18" i="11"/>
  <c r="H18" i="11"/>
  <c r="H19" i="11"/>
  <c r="I18" i="11"/>
  <c r="G20" i="11"/>
  <c r="J18" i="11" l="1"/>
  <c r="J20" i="11"/>
  <c r="J19" i="11"/>
</calcChain>
</file>

<file path=xl/sharedStrings.xml><?xml version="1.0" encoding="utf-8"?>
<sst xmlns="http://schemas.openxmlformats.org/spreadsheetml/2006/main" count="7312" uniqueCount="143">
  <si>
    <t>Sheet</t>
  </si>
  <si>
    <t>3Yr_Avg_$kWYr</t>
  </si>
  <si>
    <t>DAMvRTD_$kWYr</t>
  </si>
  <si>
    <t>FuelType_EngOnly_$kWYr</t>
  </si>
  <si>
    <t>SCR_Toggle</t>
  </si>
  <si>
    <t>Gas_Only_Toggle</t>
  </si>
  <si>
    <t>dualfuel_SCR</t>
  </si>
  <si>
    <t>j25</t>
  </si>
  <si>
    <t>f</t>
  </si>
  <si>
    <t>aero</t>
  </si>
  <si>
    <t>Yes</t>
  </si>
  <si>
    <t>No</t>
  </si>
  <si>
    <t>j15</t>
  </si>
  <si>
    <t>ccj</t>
  </si>
  <si>
    <t>gasonly_SCR</t>
  </si>
  <si>
    <t>Case</t>
  </si>
  <si>
    <t>Unit</t>
  </si>
  <si>
    <t>Area</t>
  </si>
  <si>
    <t>Zone</t>
  </si>
  <si>
    <t>Capacity_Zone</t>
  </si>
  <si>
    <t>Avg.Profit.per.kWyr</t>
  </si>
  <si>
    <t>Avg.Hour.Count</t>
  </si>
  <si>
    <t>Avg.Start.Count</t>
  </si>
  <si>
    <t>Start_Date</t>
  </si>
  <si>
    <t>Price_Cost_Inputs</t>
  </si>
  <si>
    <t>Technical_Inputs</t>
  </si>
  <si>
    <t>C</t>
  </si>
  <si>
    <t>CENTRL</t>
  </si>
  <si>
    <t>ROS</t>
  </si>
  <si>
    <t>F</t>
  </si>
  <si>
    <t>CAPITL</t>
  </si>
  <si>
    <t>G1</t>
  </si>
  <si>
    <t>HUD VL</t>
  </si>
  <si>
    <t>HV</t>
  </si>
  <si>
    <t>G2</t>
  </si>
  <si>
    <t>J</t>
  </si>
  <si>
    <t>N.Y.C.</t>
  </si>
  <si>
    <t>NYC</t>
  </si>
  <si>
    <t>K</t>
  </si>
  <si>
    <t>LONGIL</t>
  </si>
  <si>
    <t>LI</t>
  </si>
  <si>
    <t>Model.Year</t>
  </si>
  <si>
    <t>DAM.Commit</t>
  </si>
  <si>
    <t>Energy.Profit.per.kWyr</t>
  </si>
  <si>
    <t>Energy.Hours</t>
  </si>
  <si>
    <t>Reserve.Profit.per.kWyr</t>
  </si>
  <si>
    <t>Reserve.Hours</t>
  </si>
  <si>
    <t>Buyout.Profit.per.kWyr</t>
  </si>
  <si>
    <t>Buyout.Hours</t>
  </si>
  <si>
    <t>Limited.Profit.per.kWyr</t>
  </si>
  <si>
    <t>Limited.Hours</t>
  </si>
  <si>
    <t>None.Profit.per.kWyr</t>
  </si>
  <si>
    <t>None.Hours</t>
  </si>
  <si>
    <t>Energy</t>
  </si>
  <si>
    <t>None</t>
  </si>
  <si>
    <t>Reserve</t>
  </si>
  <si>
    <t>Buyout</t>
  </si>
  <si>
    <t>Limited</t>
  </si>
  <si>
    <t>Fuel.Used</t>
  </si>
  <si>
    <t>Gas</t>
  </si>
  <si>
    <t>Oil</t>
  </si>
  <si>
    <t>Final Net EAS Revenues Yearly Summary</t>
  </si>
  <si>
    <t>Annual Average Run Hours</t>
  </si>
  <si>
    <t>Load Zone</t>
  </si>
  <si>
    <t>Central</t>
  </si>
  <si>
    <t>Capital</t>
  </si>
  <si>
    <t>G</t>
  </si>
  <si>
    <t>Hudson Valley (Dutchess)</t>
  </si>
  <si>
    <t>Hudson Valley (Rockland)</t>
  </si>
  <si>
    <t>New York City</t>
  </si>
  <si>
    <t>Long Island</t>
  </si>
  <si>
    <t>Annual Average Unit Starts</t>
  </si>
  <si>
    <t>Annual Average Hours per Start</t>
  </si>
  <si>
    <t>Notes:</t>
  </si>
  <si>
    <t>[Default]</t>
  </si>
  <si>
    <t>dualfuel_CC_SCR</t>
  </si>
  <si>
    <t>gasonly_CC_SCR</t>
  </si>
  <si>
    <t>[1] Current modeling period is September 2016-August 2019.</t>
  </si>
  <si>
    <t>[3] Run-time limits were applied based on New Source Performance Standards. All units with SCRs were limited to 3066 hours of runtime in each modeled year (September 1, 2016 to August 31, 2017; September 1, 2017 to August 31, 2018; September 1, 2018 to August 31, 2019). All units without SCRs were limited to 200,000 lbs of NOx emissions in each modeled year.</t>
  </si>
  <si>
    <t>Annual Average Net EAS Revenues ($/kW-year)</t>
  </si>
  <si>
    <t>Run-Time Hours</t>
  </si>
  <si>
    <t>Net Energy Revenues ($/kW-year)</t>
  </si>
  <si>
    <t>Total</t>
  </si>
  <si>
    <t>September, 2016 - August, 2017</t>
  </si>
  <si>
    <t>September, 2017 - August, 2018</t>
  </si>
  <si>
    <t>September, 2018 - August, 2019</t>
  </si>
  <si>
    <t>Day-Ahead Commitment</t>
  </si>
  <si>
    <t>Real-Time Dispatch</t>
  </si>
  <si>
    <t>[4] For each hour, a unit is committed via day-ahead then dispatched in real time.</t>
  </si>
  <si>
    <t>Energy.Profit.per.kWYr</t>
  </si>
  <si>
    <t>Reserve.Profit.per.kWYr</t>
  </si>
  <si>
    <t>Buyout.Profit.per.kWYr</t>
  </si>
  <si>
    <t>Limited.Profit.per.kWYr</t>
  </si>
  <si>
    <t>Run Hours September, 2016 - August, 2017</t>
  </si>
  <si>
    <t>Net EAS Revenues September, 2016 - August, 2017</t>
  </si>
  <si>
    <t>Run Hours September, 2017 - August, 2018</t>
  </si>
  <si>
    <t>Net EAS Revenues September, 2017 - August, 2018</t>
  </si>
  <si>
    <t>Run Hours September, 2018 - August, 2019</t>
  </si>
  <si>
    <t>Net EAS Revenues September, 2018 - August, 2019</t>
  </si>
  <si>
    <t>Units</t>
  </si>
  <si>
    <t>NYISO Demand Curve Reset 2020</t>
  </si>
  <si>
    <t>User Toggles</t>
  </si>
  <si>
    <t>&lt;-- Users should insert a case ID</t>
  </si>
  <si>
    <t>&lt;-- Users should select a unit to view</t>
  </si>
  <si>
    <t>[2] Run-time limits were applied based on New Source Performance Standards. All units with SCRs were limited to 3066 hours of runtime in each modeled year (September 1, 2016 to August 31, 2017; September 1, 2017 to August 31, 2018; September 1, 2018 to August 31, 2019). All units without SCRs were limited to 200,000 lbs of NOx emissions in each modeled year.</t>
  </si>
  <si>
    <t>Day-Ahead Commitments vs. Real-Time Dispatch: Hours &amp; Revenues</t>
  </si>
  <si>
    <t>Total with Adders (VSS, AS)</t>
  </si>
  <si>
    <t>Gas vs. Oil Operations: Hours &amp; Energy Revenues</t>
  </si>
  <si>
    <t>GE HA.02 25ppm (j25)</t>
  </si>
  <si>
    <t>GE HA.02 15ppm (j15)</t>
  </si>
  <si>
    <t>GE 7F.05 (f)</t>
  </si>
  <si>
    <t>Siemens SGT-A65 WLE (aero)</t>
  </si>
  <si>
    <t>1x1 GE HA.02 25ppm (ccj)</t>
  </si>
  <si>
    <t xml:space="preserve">Project: </t>
  </si>
  <si>
    <t xml:space="preserve">Date: </t>
  </si>
  <si>
    <t>Worksheet:</t>
  </si>
  <si>
    <t>Instructions</t>
  </si>
  <si>
    <t>Using the Results Tables</t>
  </si>
  <si>
    <t>1. Delete all data in the three backup sheets: "3Yr_Avg_$kWYr", "DAMvRTD_$kWYr", "FuelType_EngOnly_$kWYr"</t>
  </si>
  <si>
    <t>2. Paste into these worksheets the contents of the corresponding sheets in your run's Diagnostic Tables workbook</t>
  </si>
  <si>
    <t>The results tables allow users to view several breakdowns of data from their model runs in a user-friendly fashion. There are three tables:</t>
  </si>
  <si>
    <t>Each of the three results tables has the following toggle box:</t>
  </si>
  <si>
    <r>
      <t xml:space="preserve">Each table is set up to display the results </t>
    </r>
    <r>
      <rPr>
        <b/>
        <sz val="11"/>
        <color theme="1"/>
        <rFont val="Times New Roman"/>
        <family val="1"/>
      </rPr>
      <t>for one unit in one case at a time</t>
    </r>
    <r>
      <rPr>
        <sz val="11"/>
        <color theme="1"/>
        <rFont val="Times New Roman"/>
        <family val="1"/>
      </rPr>
      <t>. Users can select different cases and units from their model outputs to view.</t>
    </r>
  </si>
  <si>
    <r>
      <rPr>
        <b/>
        <i/>
        <sz val="11"/>
        <color theme="1"/>
        <rFont val="Times New Roman"/>
        <family val="1"/>
      </rPr>
      <t>Yearly_Revs</t>
    </r>
    <r>
      <rPr>
        <sz val="11"/>
        <color theme="1"/>
        <rFont val="Times New Roman"/>
        <family val="1"/>
      </rPr>
      <t>: displays the average annual revenues ($/kW-yr), operating hours, and start counts over the three-year period.</t>
    </r>
  </si>
  <si>
    <r>
      <rPr>
        <b/>
        <i/>
        <sz val="11"/>
        <color theme="1"/>
        <rFont val="Times New Roman"/>
        <family val="1"/>
      </rPr>
      <t>Oil_v_Gas_Operation</t>
    </r>
    <r>
      <rPr>
        <sz val="11"/>
        <color theme="1"/>
        <rFont val="Times New Roman"/>
        <family val="1"/>
      </rPr>
      <t>: displays total energy revenues ($/kW-yr) and operating hours by fuel type for each year.</t>
    </r>
  </si>
  <si>
    <t>[5] "Limited" hours are hours in which a unit would schedule to dispatch energy but does not to avoid exceeding environmental runtime limitatoins for the model year. Units in these hours may earn reserve revenues if it is profitable to do so.</t>
  </si>
  <si>
    <t>[6] CC units reserve provision is not modeled, and CC units are not affected by environmental runtime limits.</t>
  </si>
  <si>
    <r>
      <t>Unit</t>
    </r>
    <r>
      <rPr>
        <sz val="11"/>
        <color theme="1"/>
        <rFont val="Times New Roman"/>
        <family val="1"/>
      </rPr>
      <t>: users should select in this field the unit that they would like to examine. (Unit codes used in the Individual_Case_Specs sheet found in your Run Specifications.xlsx workbook and your Diagnostic Tables output workbook are included in parentheses.)</t>
    </r>
  </si>
  <si>
    <r>
      <rPr>
        <b/>
        <i/>
        <sz val="11"/>
        <color theme="1"/>
        <rFont val="Times New Roman"/>
        <family val="1"/>
      </rPr>
      <t>DAM_v_RTD_CoOpt</t>
    </r>
    <r>
      <rPr>
        <i/>
        <sz val="11"/>
        <color theme="1"/>
        <rFont val="Times New Roman"/>
        <family val="1"/>
      </rPr>
      <t>:</t>
    </r>
    <r>
      <rPr>
        <sz val="11"/>
        <color theme="1"/>
        <rFont val="Times New Roman"/>
        <family val="1"/>
      </rPr>
      <t>displays total operating hours and energy revenues ($/kW-yr) for each year by day-ahead commitment (energy/reserve/none) and real-time dispatch decision (energy/reserve/buyout/limited/none).</t>
    </r>
  </si>
  <si>
    <r>
      <t xml:space="preserve">Updating Data: </t>
    </r>
    <r>
      <rPr>
        <sz val="11"/>
        <color theme="1"/>
        <rFont val="Times New Roman"/>
        <family val="1"/>
      </rPr>
      <t>to view data from a new run …</t>
    </r>
  </si>
  <si>
    <t>Viewing Data:</t>
  </si>
  <si>
    <r>
      <t xml:space="preserve">The results tables for that sheet will update automatically to reflect the case and unit you specify. Note that the tables will not provide correct data if you specify a unit that is not in the case selected, or if you input a case that is not in the data in the backup sheets (see </t>
    </r>
    <r>
      <rPr>
        <b/>
        <i/>
        <sz val="11"/>
        <color theme="1"/>
        <rFont val="Times New Roman"/>
        <family val="1"/>
      </rPr>
      <t xml:space="preserve">Updating Data </t>
    </r>
    <r>
      <rPr>
        <sz val="11"/>
        <color theme="1"/>
        <rFont val="Times New Roman"/>
        <family val="1"/>
      </rPr>
      <t>below).</t>
    </r>
  </si>
  <si>
    <t xml:space="preserve">[2] Assumes a $2.04/kW-year VSS revenues adder for all CT units and a $5.53/kW-year VSS &amp; ancillary services revenues adder for all CC units, based on settlement data provided by NYISO. </t>
  </si>
  <si>
    <t>[3] Gas-only units are modeled only for zones C, F, and G. Units without SCRs are modeled only for zones C, F, and the Dutchess portion of zone G.</t>
  </si>
  <si>
    <t>[4] Gas-only units are modeled only for zones C, F, and G. Units without SCRs are modeled only for zones C, F, and the Dutchess portion of zone G.</t>
  </si>
  <si>
    <t>[7] Gas-only units are modeled only for zones C, F, and G. Units without SCRs are modeled only for zones C, F, and the Dutchess portion of zone G.</t>
  </si>
  <si>
    <r>
      <rPr>
        <i/>
        <sz val="11"/>
        <color theme="1"/>
        <rFont val="Times New Roman"/>
        <family val="1"/>
      </rPr>
      <t>Case</t>
    </r>
    <r>
      <rPr>
        <sz val="11"/>
        <color theme="1"/>
        <rFont val="Times New Roman"/>
        <family val="1"/>
      </rPr>
      <t xml:space="preserve">: users should type into this field the case ID that correspondents to the case they would like to examine. (See the Individual_Case_Specs sheet found in your Run Specifications.xlsx input workbook and your Diagnostic Tables output workbook to check these.) </t>
    </r>
    <r>
      <rPr>
        <b/>
        <sz val="11"/>
        <color theme="1"/>
        <rFont val="Times New Roman"/>
        <family val="1"/>
      </rPr>
      <t>Case IDs must be unique for each case, or the tables may not pull in the correct data.</t>
    </r>
  </si>
  <si>
    <t>dualfuel_noSCR</t>
  </si>
  <si>
    <t>gasonly_noSCR</t>
  </si>
  <si>
    <t>[4] Results do not assume a $2.04/kW-year VSS revenues adder for all CT units and a $5.53/kW-year VSS &amp; ancillary services revenues adder for all CC units.</t>
  </si>
  <si>
    <t>Shown</t>
  </si>
  <si>
    <t>Unit Exists in Case</t>
  </si>
  <si>
    <t>NYISO Net EAS Revenues Fossil Model: Results Tables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</si>
</sst>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yyyy\-mm\-dd"/>
    <numFmt numFmtId="165" formatCode="&quot;$&quot;#,##0.00"/>
    <numFmt numFmtId="166" formatCode="#,##0.0"/>
    <numFmt numFmtId="167" formatCode="mmmm\ yyyy"/>
    <numFmt numFmtId="168" formatCode="&quot;$&quot;#,##0.00;\-;"/>
  </numFmts>
  <fonts count="18" x14ac:knownFonts="1">
    <font>
      <sz val="11"/>
      <color theme="1"/>
      <name val="Calibri"/>
      <family val="2"/>
      <scheme val="minor"/>
    </font>
    <font>
      <b/>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i/>
      <sz val="11"/>
      <color theme="1"/>
      <name val="Times New Roman"/>
      <family val="1"/>
    </font>
    <font>
      <sz val="11"/>
      <color indexed="8"/>
      <name val="Times New Roman"/>
      <family val="1"/>
    </font>
    <font>
      <b/>
      <i/>
      <sz val="11"/>
      <color theme="1"/>
      <name val="Times New Roman"/>
      <family val="1"/>
    </font>
    <font>
      <i/>
      <sz val="11"/>
      <color rgb="FFFF0000"/>
      <name val="Times New Roman"/>
      <family val="1"/>
    </font>
    <font>
      <sz val="11"/>
      <name val="Times New Roman"/>
      <family val="1"/>
    </font>
    <font>
      <sz val="10"/>
      <name val="Arial"/>
      <family val="2"/>
    </font>
    <font>
      <sz val="10"/>
      <name val="Times New Roman"/>
      <family val="1"/>
    </font>
    <font>
      <sz val="11"/>
      <color indexed="8"/>
      <name val="Calibri"/>
      <family val="2"/>
      <scheme val="minor"/>
    </font>
    <font>
      <sz val="10"/>
      <color indexed="8"/>
      <name val="Times New Roman"/>
      <family val="1"/>
    </font>
    <font>
      <b/>
      <sz val="10"/>
      <color indexed="8"/>
      <name val="Times New Roman"/>
      <family val="1"/>
    </font>
    <font>
      <b/>
      <sz val="14"/>
      <name val="Times New Roman"/>
      <family val="1"/>
    </font>
    <font>
      <b/>
      <i/>
      <sz val="14"/>
      <name val="Times New Roman"/>
      <family val="1"/>
    </font>
    <font>
      <b/>
      <sz val="14"/>
      <color theme="1"/>
      <name val="Times New Roman"/>
      <family val="1"/>
    </font>
  </fonts>
  <fills count="10">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8" tint="0.59999389629810485"/>
        <bgColor indexed="64"/>
      </patternFill>
    </fill>
    <fill>
      <patternFill patternType="solid">
        <fgColor theme="7" tint="0.39997558519241921"/>
        <bgColor indexed="64"/>
      </patternFill>
    </fill>
    <fill>
      <patternFill patternType="solid">
        <fgColor theme="2"/>
        <bgColor indexed="64"/>
      </patternFill>
    </fill>
    <fill>
      <patternFill patternType="solid">
        <fgColor rgb="FFFFFF00"/>
        <bgColor indexed="64"/>
      </patternFill>
    </fill>
    <fill>
      <patternFill patternType="solid">
        <fgColor theme="0" tint="-4.9989318521683403E-2"/>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
    <xf numFmtId="0" fontId="0" fillId="0" borderId="0"/>
    <xf numFmtId="9" fontId="2" fillId="0" borderId="0" applyFont="0" applyFill="0" applyBorder="0" applyAlignment="0" applyProtection="0"/>
    <xf numFmtId="0" fontId="10" fillId="0" borderId="0"/>
    <xf numFmtId="0" fontId="12" fillId="0" borderId="0"/>
  </cellStyleXfs>
  <cellXfs count="89">
    <xf numFmtId="0" fontId="0" fillId="0" borderId="0" xfId="0"/>
    <xf numFmtId="0" fontId="1" fillId="0" borderId="0" xfId="0" applyFont="1" applyAlignment="1">
      <alignment horizontal="center"/>
    </xf>
    <xf numFmtId="164" fontId="0" fillId="0" borderId="0" xfId="0" applyNumberFormat="1"/>
    <xf numFmtId="0" fontId="0" fillId="2" borderId="0" xfId="0" applyFill="1"/>
    <xf numFmtId="0" fontId="4" fillId="2" borderId="0" xfId="0" applyFont="1" applyFill="1" applyAlignment="1">
      <alignment horizontal="centerContinuous"/>
    </xf>
    <xf numFmtId="0" fontId="3" fillId="2" borderId="0" xfId="0" applyFont="1" applyFill="1" applyAlignment="1">
      <alignment horizontal="centerContinuous"/>
    </xf>
    <xf numFmtId="0" fontId="3" fillId="2" borderId="0" xfId="0" applyFont="1" applyFill="1"/>
    <xf numFmtId="0" fontId="4" fillId="3" borderId="3" xfId="0" applyFont="1" applyFill="1" applyBorder="1" applyAlignment="1">
      <alignment horizontal="centerContinuous"/>
    </xf>
    <xf numFmtId="0" fontId="3" fillId="2" borderId="3" xfId="0" applyFont="1" applyFill="1" applyBorder="1" applyAlignment="1">
      <alignment horizontal="center"/>
    </xf>
    <xf numFmtId="0" fontId="3" fillId="2" borderId="3" xfId="0" applyFont="1" applyFill="1" applyBorder="1"/>
    <xf numFmtId="165" fontId="3" fillId="2" borderId="3" xfId="0" applyNumberFormat="1" applyFont="1" applyFill="1" applyBorder="1" applyAlignment="1">
      <alignment horizontal="right" indent="2"/>
    </xf>
    <xf numFmtId="3" fontId="3" fillId="2" borderId="3" xfId="0" applyNumberFormat="1" applyFont="1" applyFill="1" applyBorder="1" applyAlignment="1">
      <alignment horizontal="right" indent="3"/>
    </xf>
    <xf numFmtId="9" fontId="3" fillId="2" borderId="0" xfId="1" applyFont="1" applyFill="1"/>
    <xf numFmtId="0" fontId="3" fillId="2" borderId="0" xfId="0" applyFont="1" applyFill="1" applyBorder="1" applyAlignment="1">
      <alignment horizontal="center"/>
    </xf>
    <xf numFmtId="0" fontId="3" fillId="2" borderId="0" xfId="0" applyFont="1" applyFill="1" applyBorder="1"/>
    <xf numFmtId="165" fontId="3" fillId="2" borderId="0" xfId="0" applyNumberFormat="1" applyFont="1" applyFill="1" applyBorder="1" applyAlignment="1">
      <alignment horizontal="right" indent="1"/>
    </xf>
    <xf numFmtId="3" fontId="3" fillId="2" borderId="0" xfId="0" applyNumberFormat="1" applyFont="1" applyFill="1" applyBorder="1" applyAlignment="1">
      <alignment horizontal="right" indent="1"/>
    </xf>
    <xf numFmtId="165" fontId="3" fillId="2" borderId="0" xfId="0" applyNumberFormat="1" applyFont="1" applyFill="1"/>
    <xf numFmtId="166" fontId="3" fillId="2" borderId="3" xfId="0" applyNumberFormat="1" applyFont="1" applyFill="1" applyBorder="1" applyAlignment="1">
      <alignment horizontal="right" indent="3"/>
    </xf>
    <xf numFmtId="0" fontId="4" fillId="2" borderId="0" xfId="0" applyFont="1" applyFill="1"/>
    <xf numFmtId="165" fontId="3" fillId="2" borderId="0" xfId="1" applyNumberFormat="1" applyFont="1" applyFill="1"/>
    <xf numFmtId="3" fontId="3" fillId="2" borderId="0" xfId="0" applyNumberFormat="1" applyFont="1" applyFill="1"/>
    <xf numFmtId="0" fontId="5" fillId="2" borderId="0" xfId="0" applyFont="1" applyFill="1"/>
    <xf numFmtId="0" fontId="4" fillId="4" borderId="2" xfId="0" applyFont="1" applyFill="1" applyBorder="1" applyAlignment="1">
      <alignment horizontal="centerContinuous"/>
    </xf>
    <xf numFmtId="0" fontId="4" fillId="4" borderId="3" xfId="0" applyFont="1" applyFill="1" applyBorder="1" applyAlignment="1">
      <alignment horizontal="centerContinuous" vertical="center" wrapText="1"/>
    </xf>
    <xf numFmtId="0" fontId="4" fillId="4" borderId="3" xfId="0" applyFont="1" applyFill="1" applyBorder="1" applyAlignment="1">
      <alignment horizontal="centerContinuous"/>
    </xf>
    <xf numFmtId="0" fontId="3" fillId="2" borderId="0" xfId="0" applyFont="1" applyFill="1" applyAlignment="1"/>
    <xf numFmtId="0" fontId="3" fillId="3" borderId="3" xfId="0" applyFont="1" applyFill="1" applyBorder="1" applyAlignment="1">
      <alignment horizontal="centerContinuous"/>
    </xf>
    <xf numFmtId="0" fontId="4" fillId="3" borderId="1" xfId="0" applyFont="1" applyFill="1" applyBorder="1" applyAlignment="1"/>
    <xf numFmtId="0" fontId="4" fillId="3" borderId="2" xfId="0" applyFont="1" applyFill="1" applyBorder="1" applyAlignment="1"/>
    <xf numFmtId="0" fontId="4" fillId="3" borderId="3" xfId="0" applyFont="1" applyFill="1" applyBorder="1" applyAlignment="1">
      <alignment horizontal="centerContinuous" wrapText="1"/>
    </xf>
    <xf numFmtId="0" fontId="3" fillId="3" borderId="3" xfId="0" applyFont="1" applyFill="1" applyBorder="1" applyAlignment="1">
      <alignment horizontal="center"/>
    </xf>
    <xf numFmtId="0" fontId="3" fillId="2" borderId="3" xfId="0" applyFont="1" applyFill="1" applyBorder="1" applyAlignment="1">
      <alignment horizontal="center" vertical="center"/>
    </xf>
    <xf numFmtId="3" fontId="3" fillId="2" borderId="3" xfId="0" applyNumberFormat="1" applyFont="1" applyFill="1" applyBorder="1" applyAlignment="1">
      <alignment horizontal="right" indent="1"/>
    </xf>
    <xf numFmtId="0" fontId="3" fillId="2" borderId="0" xfId="0" applyFont="1" applyFill="1" applyAlignment="1">
      <alignment horizontal="left" wrapText="1"/>
    </xf>
    <xf numFmtId="0" fontId="3" fillId="2" borderId="0" xfId="0" applyFont="1" applyFill="1" applyAlignment="1">
      <alignment wrapText="1"/>
    </xf>
    <xf numFmtId="0" fontId="4" fillId="5" borderId="3" xfId="0" applyFont="1" applyFill="1" applyBorder="1" applyAlignment="1"/>
    <xf numFmtId="0" fontId="3" fillId="5" borderId="3" xfId="0" applyFont="1" applyFill="1" applyBorder="1" applyAlignment="1"/>
    <xf numFmtId="0" fontId="3" fillId="5" borderId="3" xfId="0" applyFont="1" applyFill="1" applyBorder="1" applyAlignment="1">
      <alignment horizontal="centerContinuous"/>
    </xf>
    <xf numFmtId="0" fontId="4" fillId="6" borderId="3" xfId="0" applyFont="1" applyFill="1" applyBorder="1" applyAlignment="1"/>
    <xf numFmtId="0" fontId="3" fillId="6" borderId="3" xfId="0" applyFont="1" applyFill="1" applyBorder="1" applyAlignment="1"/>
    <xf numFmtId="0" fontId="3" fillId="6" borderId="3" xfId="0" applyFont="1" applyFill="1" applyBorder="1" applyAlignment="1">
      <alignment horizontal="center"/>
    </xf>
    <xf numFmtId="3" fontId="3" fillId="2" borderId="3" xfId="1" applyNumberFormat="1" applyFont="1" applyFill="1" applyBorder="1" applyAlignment="1">
      <alignment horizontal="right" indent="1"/>
    </xf>
    <xf numFmtId="0" fontId="3" fillId="2" borderId="4" xfId="0" applyFont="1" applyFill="1" applyBorder="1" applyAlignment="1">
      <alignment horizontal="center"/>
    </xf>
    <xf numFmtId="0" fontId="3" fillId="2" borderId="4" xfId="0" applyFont="1" applyFill="1" applyBorder="1"/>
    <xf numFmtId="3" fontId="3" fillId="2" borderId="4" xfId="1" applyNumberFormat="1" applyFont="1" applyFill="1" applyBorder="1" applyAlignment="1">
      <alignment horizontal="right" indent="1"/>
    </xf>
    <xf numFmtId="3" fontId="3" fillId="2" borderId="0" xfId="1" applyNumberFormat="1" applyFont="1" applyFill="1" applyBorder="1" applyAlignment="1">
      <alignment horizontal="right" indent="1"/>
    </xf>
    <xf numFmtId="0" fontId="6" fillId="2" borderId="3" xfId="0" applyFont="1" applyFill="1" applyBorder="1"/>
    <xf numFmtId="165" fontId="3" fillId="2" borderId="3" xfId="1" applyNumberFormat="1" applyFont="1" applyFill="1" applyBorder="1" applyAlignment="1">
      <alignment horizontal="right" indent="1"/>
    </xf>
    <xf numFmtId="165" fontId="3" fillId="2" borderId="0" xfId="1" applyNumberFormat="1" applyFont="1" applyFill="1" applyBorder="1" applyAlignment="1">
      <alignment horizontal="right" indent="1"/>
    </xf>
    <xf numFmtId="165" fontId="3" fillId="2" borderId="3" xfId="0" applyNumberFormat="1" applyFont="1" applyFill="1" applyBorder="1" applyAlignment="1">
      <alignment horizontal="right" indent="1"/>
    </xf>
    <xf numFmtId="0" fontId="3" fillId="5" borderId="3" xfId="0" applyFont="1" applyFill="1" applyBorder="1" applyAlignment="1">
      <alignment horizontal="center" wrapText="1"/>
    </xf>
    <xf numFmtId="0" fontId="3" fillId="6" borderId="0" xfId="0" applyFont="1" applyFill="1" applyBorder="1" applyAlignment="1">
      <alignment horizontal="center"/>
    </xf>
    <xf numFmtId="0" fontId="3" fillId="6" borderId="2" xfId="0" applyFont="1" applyFill="1" applyBorder="1" applyAlignment="1">
      <alignment horizontal="center"/>
    </xf>
    <xf numFmtId="0" fontId="5" fillId="2" borderId="0" xfId="0" applyFont="1" applyFill="1" applyAlignment="1">
      <alignment horizontal="centerContinuous"/>
    </xf>
    <xf numFmtId="0" fontId="0" fillId="0" borderId="0" xfId="0" applyFont="1"/>
    <xf numFmtId="0" fontId="5" fillId="7" borderId="0" xfId="0" applyFont="1" applyFill="1"/>
    <xf numFmtId="0" fontId="3" fillId="7" borderId="0" xfId="0" applyFont="1" applyFill="1"/>
    <xf numFmtId="0" fontId="3" fillId="7" borderId="0" xfId="0" applyFont="1" applyFill="1" applyBorder="1"/>
    <xf numFmtId="0" fontId="4" fillId="8" borderId="5" xfId="0" applyFont="1" applyFill="1" applyBorder="1" applyAlignment="1">
      <alignment horizontal="centerContinuous" vertical="center"/>
    </xf>
    <xf numFmtId="0" fontId="4" fillId="8" borderId="6" xfId="0" applyFont="1" applyFill="1" applyBorder="1" applyAlignment="1">
      <alignment horizontal="centerContinuous" vertical="center"/>
    </xf>
    <xf numFmtId="0" fontId="5" fillId="8" borderId="7" xfId="0" applyFont="1" applyFill="1" applyBorder="1"/>
    <xf numFmtId="0" fontId="3" fillId="8" borderId="8" xfId="0" applyFont="1" applyFill="1" applyBorder="1"/>
    <xf numFmtId="0" fontId="3" fillId="8" borderId="9" xfId="0" applyFont="1" applyFill="1" applyBorder="1"/>
    <xf numFmtId="0" fontId="3" fillId="8" borderId="10" xfId="0" applyFont="1" applyFill="1" applyBorder="1"/>
    <xf numFmtId="0" fontId="8" fillId="2" borderId="0" xfId="0" applyFont="1" applyFill="1"/>
    <xf numFmtId="0" fontId="3" fillId="8" borderId="6" xfId="0" applyFont="1" applyFill="1" applyBorder="1" applyAlignment="1">
      <alignment horizontal="centerContinuous"/>
    </xf>
    <xf numFmtId="0" fontId="9" fillId="8" borderId="8" xfId="0" applyFont="1" applyFill="1" applyBorder="1"/>
    <xf numFmtId="0" fontId="11" fillId="9" borderId="0" xfId="2" applyFont="1" applyFill="1" applyBorder="1"/>
    <xf numFmtId="0" fontId="13" fillId="9" borderId="0" xfId="3" applyFont="1" applyFill="1" applyBorder="1"/>
    <xf numFmtId="0" fontId="13" fillId="9" borderId="0" xfId="3" applyFont="1" applyFill="1" applyBorder="1" applyAlignment="1">
      <alignment horizontal="left"/>
    </xf>
    <xf numFmtId="0" fontId="11" fillId="9" borderId="0" xfId="2" applyFont="1" applyFill="1" applyBorder="1" applyAlignment="1">
      <alignment wrapText="1"/>
    </xf>
    <xf numFmtId="0" fontId="11" fillId="0" borderId="0" xfId="2" applyFont="1"/>
    <xf numFmtId="167" fontId="14" fillId="9" borderId="0" xfId="3" applyNumberFormat="1" applyFont="1" applyFill="1" applyBorder="1" applyAlignment="1">
      <alignment horizontal="left"/>
    </xf>
    <xf numFmtId="167" fontId="13" fillId="9" borderId="0" xfId="3" applyNumberFormat="1" applyFont="1" applyFill="1" applyBorder="1" applyAlignment="1">
      <alignment horizontal="left"/>
    </xf>
    <xf numFmtId="0" fontId="15" fillId="9" borderId="0" xfId="2" applyFont="1" applyFill="1" applyBorder="1" applyAlignment="1">
      <alignment horizontal="left" vertical="center"/>
    </xf>
    <xf numFmtId="0" fontId="16" fillId="9" borderId="0" xfId="2" applyFont="1" applyFill="1" applyBorder="1" applyAlignment="1">
      <alignment horizontal="left" vertical="center"/>
    </xf>
    <xf numFmtId="0" fontId="11" fillId="9" borderId="0" xfId="2" applyFont="1" applyFill="1" applyBorder="1" applyAlignment="1">
      <alignment horizontal="centerContinuous"/>
    </xf>
    <xf numFmtId="0" fontId="11" fillId="9" borderId="0" xfId="2" applyFont="1" applyFill="1" applyBorder="1" applyAlignment="1">
      <alignment horizontal="center" wrapText="1"/>
    </xf>
    <xf numFmtId="0" fontId="17" fillId="2" borderId="0" xfId="0" applyFont="1" applyFill="1"/>
    <xf numFmtId="0" fontId="7" fillId="2" borderId="0" xfId="0" applyFont="1" applyFill="1"/>
    <xf numFmtId="168" fontId="3" fillId="2" borderId="3" xfId="0" applyNumberFormat="1" applyFont="1" applyFill="1" applyBorder="1" applyAlignment="1">
      <alignment horizontal="right" indent="2"/>
    </xf>
    <xf numFmtId="165" fontId="3" fillId="2" borderId="0" xfId="0" applyNumberFormat="1" applyFont="1" applyFill="1" applyBorder="1"/>
    <xf numFmtId="167" fontId="13" fillId="9" borderId="0" xfId="3" applyNumberFormat="1" applyFont="1" applyFill="1" applyBorder="1" applyAlignment="1">
      <alignment horizontal="left"/>
    </xf>
    <xf numFmtId="0" fontId="13" fillId="9" borderId="0" xfId="3" applyFont="1" applyFill="1" applyBorder="1"/>
    <xf numFmtId="0" fontId="3" fillId="2" borderId="0" xfId="0" applyFont="1" applyFill="1" applyAlignment="1">
      <alignment wrapText="1"/>
    </xf>
    <xf numFmtId="0" fontId="3" fillId="2" borderId="0" xfId="0" applyFont="1" applyFill="1" applyAlignment="1">
      <alignment horizontal="left" wrapText="1"/>
    </xf>
    <xf numFmtId="0" fontId="3" fillId="2" borderId="0" xfId="0" applyFont="1" applyFill="1" applyAlignment="1">
      <alignment horizontal="left" vertical="top" wrapText="1"/>
    </xf>
    <xf numFmtId="0" fontId="0" fillId="2" borderId="0" xfId="0" applyFill="1" applyAlignment="1">
      <alignment wrapText="1"/>
    </xf>
  </cellXfs>
  <cellStyles count="4">
    <cellStyle name="Normal" xfId="0" builtinId="0"/>
    <cellStyle name="Normal 2" xfId="2"/>
    <cellStyle name="Normal 2 3" xfId="3"/>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257175</xdr:colOff>
      <xdr:row>17</xdr:row>
      <xdr:rowOff>171450</xdr:rowOff>
    </xdr:from>
    <xdr:to>
      <xdr:col>4</xdr:col>
      <xdr:colOff>1380536</xdr:colOff>
      <xdr:row>22</xdr:row>
      <xdr:rowOff>171331</xdr:rowOff>
    </xdr:to>
    <xdr:pic>
      <xdr:nvPicPr>
        <xdr:cNvPr id="3" name="Picture 2"/>
        <xdr:cNvPicPr>
          <a:picLocks noChangeAspect="1"/>
        </xdr:cNvPicPr>
      </xdr:nvPicPr>
      <xdr:blipFill>
        <a:blip xmlns:r="http://schemas.openxmlformats.org/officeDocument/2006/relationships" r:embed="rId1"/>
        <a:stretch>
          <a:fillRect/>
        </a:stretch>
      </xdr:blipFill>
      <xdr:spPr>
        <a:xfrm>
          <a:off x="485775" y="3429000"/>
          <a:ext cx="4714286" cy="95238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200025</xdr:colOff>
      <xdr:row>12</xdr:row>
      <xdr:rowOff>180975</xdr:rowOff>
    </xdr:from>
    <xdr:to>
      <xdr:col>8</xdr:col>
      <xdr:colOff>1000125</xdr:colOff>
      <xdr:row>18</xdr:row>
      <xdr:rowOff>180975</xdr:rowOff>
    </xdr:to>
    <xdr:sp macro="" textlink="">
      <xdr:nvSpPr>
        <xdr:cNvPr id="2" name="TextBox 1"/>
        <xdr:cNvSpPr txBox="1"/>
      </xdr:nvSpPr>
      <xdr:spPr>
        <a:xfrm>
          <a:off x="1000125" y="248602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476250</xdr:colOff>
      <xdr:row>13</xdr:row>
      <xdr:rowOff>57150</xdr:rowOff>
    </xdr:from>
    <xdr:to>
      <xdr:col>10</xdr:col>
      <xdr:colOff>619125</xdr:colOff>
      <xdr:row>22</xdr:row>
      <xdr:rowOff>38100</xdr:rowOff>
    </xdr:to>
    <xdr:sp macro="" textlink="">
      <xdr:nvSpPr>
        <xdr:cNvPr id="2" name="TextBox 1"/>
        <xdr:cNvSpPr txBox="1"/>
      </xdr:nvSpPr>
      <xdr:spPr>
        <a:xfrm>
          <a:off x="1209675" y="2552700"/>
          <a:ext cx="5886450" cy="16954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1019175</xdr:colOff>
      <xdr:row>16</xdr:row>
      <xdr:rowOff>104775</xdr:rowOff>
    </xdr:from>
    <xdr:to>
      <xdr:col>13</xdr:col>
      <xdr:colOff>561975</xdr:colOff>
      <xdr:row>22</xdr:row>
      <xdr:rowOff>85725</xdr:rowOff>
    </xdr:to>
    <xdr:sp macro="" textlink="">
      <xdr:nvSpPr>
        <xdr:cNvPr id="2" name="TextBox 1"/>
        <xdr:cNvSpPr txBox="1"/>
      </xdr:nvSpPr>
      <xdr:spPr>
        <a:xfrm>
          <a:off x="1838325" y="2600325"/>
          <a:ext cx="5886450" cy="1123950"/>
        </a:xfrm>
        <a:prstGeom prst="rect">
          <a:avLst/>
        </a:prstGeom>
        <a:solidFill>
          <a:srgbClr val="FFC0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latin typeface="Times New Roman" panose="02020603050405020304" pitchFamily="18" charset="0"/>
              <a:cs typeface="Times New Roman" panose="02020603050405020304" pitchFamily="18" charset="0"/>
            </a:rPr>
            <a:t>Note</a:t>
          </a:r>
          <a:r>
            <a:rPr lang="en-US" sz="1100" b="0">
              <a:latin typeface="Times New Roman" panose="02020603050405020304" pitchFamily="18" charset="0"/>
              <a:cs typeface="Times New Roman" panose="02020603050405020304" pitchFamily="18" charset="0"/>
            </a:rPr>
            <a:t>: reference</a:t>
          </a:r>
          <a:r>
            <a:rPr lang="en-US" sz="1100" b="0" baseline="0">
              <a:latin typeface="Times New Roman" panose="02020603050405020304" pitchFamily="18" charset="0"/>
              <a:cs typeface="Times New Roman" panose="02020603050405020304" pitchFamily="18" charset="0"/>
            </a:rPr>
            <a:t> prices are calculated using fuel and emissions price data from S&amp;P Global Market Intelligence that is not publicly releasable. The figures in this workbook reflect results calculated using placeholder data. See the Price and Cost Input Data.xlsx workbook for information on how to update.</a:t>
          </a:r>
          <a:endParaRPr lang="en-US" sz="1100" b="1">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32"/>
  <sheetViews>
    <sheetView tabSelected="1" workbookViewId="0"/>
  </sheetViews>
  <sheetFormatPr defaultRowHeight="15" x14ac:dyDescent="0.25"/>
  <cols>
    <col min="1" max="2" width="1.7109375" style="6" customWidth="1"/>
    <col min="3" max="3" width="16.7109375" style="6" customWidth="1"/>
    <col min="4" max="4" width="37.140625" style="6" customWidth="1"/>
    <col min="5" max="5" width="144.140625" style="6" customWidth="1"/>
    <col min="6" max="6" width="125.85546875" style="6" customWidth="1"/>
    <col min="7" max="16384" width="9.140625" style="6"/>
  </cols>
  <sheetData>
    <row r="1" spans="1:42" s="72" customFormat="1" ht="12.75" customHeight="1" x14ac:dyDescent="0.2">
      <c r="A1" s="68"/>
      <c r="B1" s="84" t="s">
        <v>113</v>
      </c>
      <c r="C1" s="84"/>
      <c r="D1" s="70" t="s">
        <v>100</v>
      </c>
      <c r="E1" s="69"/>
      <c r="F1" s="71"/>
      <c r="G1" s="68"/>
      <c r="H1" s="68"/>
      <c r="I1" s="68"/>
      <c r="J1" s="68"/>
      <c r="K1" s="68"/>
      <c r="L1" s="68"/>
      <c r="M1" s="68"/>
      <c r="N1" s="68"/>
      <c r="O1" s="68"/>
      <c r="P1" s="68"/>
      <c r="Q1" s="68"/>
      <c r="R1" s="68"/>
      <c r="S1" s="68"/>
      <c r="T1" s="68"/>
      <c r="U1" s="68"/>
      <c r="V1" s="68"/>
      <c r="W1" s="68"/>
      <c r="X1" s="68"/>
      <c r="Y1" s="68"/>
      <c r="Z1" s="68"/>
      <c r="AA1" s="68"/>
      <c r="AB1" s="68"/>
      <c r="AC1" s="68"/>
      <c r="AD1" s="68"/>
      <c r="AE1" s="68"/>
      <c r="AF1" s="68"/>
      <c r="AG1" s="68"/>
      <c r="AH1" s="68"/>
      <c r="AI1" s="68"/>
      <c r="AJ1" s="68"/>
      <c r="AK1" s="68"/>
      <c r="AL1" s="68"/>
      <c r="AM1" s="68"/>
      <c r="AN1" s="68"/>
      <c r="AO1" s="68"/>
      <c r="AP1" s="68"/>
    </row>
    <row r="2" spans="1:42" s="72" customFormat="1" ht="12.75" customHeight="1" x14ac:dyDescent="0.2">
      <c r="A2" s="68"/>
      <c r="B2" s="84" t="s">
        <v>114</v>
      </c>
      <c r="C2" s="84"/>
      <c r="D2" s="83">
        <v>44044</v>
      </c>
      <c r="E2" s="83"/>
      <c r="F2" s="71"/>
      <c r="G2" s="68"/>
      <c r="H2" s="68"/>
      <c r="I2" s="68"/>
      <c r="J2" s="68"/>
      <c r="K2" s="68"/>
      <c r="L2" s="68"/>
      <c r="M2" s="68"/>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row>
    <row r="3" spans="1:42" s="72" customFormat="1" ht="12.75" customHeight="1" x14ac:dyDescent="0.2">
      <c r="A3" s="68"/>
      <c r="B3" s="84" t="s">
        <v>115</v>
      </c>
      <c r="C3" s="84"/>
      <c r="D3" s="73" t="s">
        <v>116</v>
      </c>
      <c r="E3" s="74"/>
      <c r="F3" s="71"/>
      <c r="G3" s="68"/>
      <c r="H3" s="68"/>
      <c r="I3" s="68"/>
      <c r="J3" s="68"/>
      <c r="K3" s="68"/>
      <c r="L3" s="68"/>
      <c r="M3" s="68"/>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row>
    <row r="4" spans="1:42" s="72" customFormat="1" ht="12.75" x14ac:dyDescent="0.2">
      <c r="A4" s="68"/>
      <c r="B4" s="68"/>
      <c r="C4" s="69"/>
      <c r="D4" s="73"/>
      <c r="E4" s="74"/>
      <c r="F4" s="71"/>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row>
    <row r="5" spans="1:42" s="72" customFormat="1" ht="18.75" x14ac:dyDescent="0.2">
      <c r="A5" s="68"/>
      <c r="B5" s="75" t="s">
        <v>142</v>
      </c>
      <c r="C5" s="75"/>
      <c r="D5" s="73"/>
      <c r="E5" s="74"/>
      <c r="F5" s="71"/>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row>
    <row r="6" spans="1:42" s="72" customFormat="1" ht="18" customHeight="1" x14ac:dyDescent="0.2">
      <c r="A6" s="68"/>
      <c r="B6" s="76" t="s">
        <v>116</v>
      </c>
      <c r="C6" s="76"/>
      <c r="D6" s="77"/>
      <c r="E6" s="77"/>
      <c r="F6" s="78"/>
      <c r="G6" s="77"/>
      <c r="H6" s="77"/>
      <c r="I6" s="77"/>
      <c r="J6" s="77"/>
      <c r="K6" s="77"/>
      <c r="L6" s="77"/>
      <c r="M6" s="77"/>
      <c r="N6" s="77"/>
      <c r="O6" s="77"/>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row>
    <row r="8" spans="1:42" ht="18.75" x14ac:dyDescent="0.3">
      <c r="B8" s="79" t="s">
        <v>117</v>
      </c>
    </row>
    <row r="10" spans="1:42" x14ac:dyDescent="0.25">
      <c r="B10" s="6" t="s">
        <v>120</v>
      </c>
    </row>
    <row r="11" spans="1:42" x14ac:dyDescent="0.25">
      <c r="C11" s="22" t="s">
        <v>123</v>
      </c>
    </row>
    <row r="12" spans="1:42" x14ac:dyDescent="0.25">
      <c r="C12" s="6" t="s">
        <v>124</v>
      </c>
    </row>
    <row r="13" spans="1:42" x14ac:dyDescent="0.25">
      <c r="C13" s="22" t="s">
        <v>128</v>
      </c>
    </row>
    <row r="14" spans="1:42" x14ac:dyDescent="0.25">
      <c r="B14" s="6" t="s">
        <v>122</v>
      </c>
    </row>
    <row r="16" spans="1:42" x14ac:dyDescent="0.25">
      <c r="B16" s="80" t="s">
        <v>130</v>
      </c>
    </row>
    <row r="17" spans="2:3" x14ac:dyDescent="0.25">
      <c r="C17" s="6" t="s">
        <v>121</v>
      </c>
    </row>
    <row r="25" spans="2:3" x14ac:dyDescent="0.25">
      <c r="C25" s="6" t="s">
        <v>136</v>
      </c>
    </row>
    <row r="26" spans="2:3" x14ac:dyDescent="0.25">
      <c r="C26" s="22" t="s">
        <v>127</v>
      </c>
    </row>
    <row r="28" spans="2:3" x14ac:dyDescent="0.25">
      <c r="C28" s="6" t="s">
        <v>131</v>
      </c>
    </row>
    <row r="30" spans="2:3" x14ac:dyDescent="0.25">
      <c r="B30" s="80" t="s">
        <v>129</v>
      </c>
    </row>
    <row r="31" spans="2:3" x14ac:dyDescent="0.25">
      <c r="C31" s="6" t="s">
        <v>118</v>
      </c>
    </row>
    <row r="32" spans="2:3" x14ac:dyDescent="0.25">
      <c r="C32" s="6" t="s">
        <v>119</v>
      </c>
    </row>
  </sheetData>
  <mergeCells count="4">
    <mergeCell ref="D2:E2"/>
    <mergeCell ref="B1:C1"/>
    <mergeCell ref="B2:C2"/>
    <mergeCell ref="B3:C3"/>
  </mergeCells>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workbookViewId="0"/>
  </sheetViews>
  <sheetFormatPr defaultRowHeight="15" x14ac:dyDescent="0.25"/>
  <cols>
    <col min="1" max="1" width="10.5703125" bestFit="1" customWidth="1"/>
  </cols>
  <sheetData>
    <row r="1" spans="1:3" x14ac:dyDescent="0.25">
      <c r="A1" t="s">
        <v>99</v>
      </c>
      <c r="B1" s="55"/>
      <c r="C1" s="55"/>
    </row>
    <row r="2" spans="1:3" x14ac:dyDescent="0.25">
      <c r="A2" t="s">
        <v>108</v>
      </c>
    </row>
    <row r="3" spans="1:3" x14ac:dyDescent="0.25">
      <c r="A3" t="s">
        <v>109</v>
      </c>
    </row>
    <row r="4" spans="1:3" x14ac:dyDescent="0.25">
      <c r="A4" t="s">
        <v>110</v>
      </c>
    </row>
    <row r="5" spans="1:3" x14ac:dyDescent="0.25">
      <c r="A5" t="s">
        <v>111</v>
      </c>
    </row>
    <row r="6" spans="1:3" x14ac:dyDescent="0.25">
      <c r="A6" t="s">
        <v>112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5"/>
  <sheetViews>
    <sheetView topLeftCell="D1" workbookViewId="0">
      <selection activeCell="D1" sqref="D1"/>
    </sheetView>
  </sheetViews>
  <sheetFormatPr defaultRowHeight="15" outlineLevelRow="1" outlineLevelCol="1" x14ac:dyDescent="0.25"/>
  <cols>
    <col min="1" max="1" width="0" style="57" hidden="1" customWidth="1" outlineLevel="1"/>
    <col min="2" max="2" width="18.7109375" style="57" hidden="1" customWidth="1" outlineLevel="1"/>
    <col min="3" max="3" width="16.5703125" style="57" hidden="1" customWidth="1" outlineLevel="1"/>
    <col min="4" max="4" width="6.140625" style="6" customWidth="1" collapsed="1"/>
    <col min="5" max="5" width="5.85546875" style="6" customWidth="1"/>
    <col min="6" max="6" width="28.5703125" style="6" customWidth="1"/>
    <col min="7" max="7" width="26.7109375" style="6" customWidth="1"/>
    <col min="8" max="8" width="21" style="6" customWidth="1"/>
    <col min="9" max="9" width="19" style="6" customWidth="1"/>
    <col min="10" max="10" width="18" style="6" customWidth="1"/>
    <col min="11" max="11" width="9.140625" style="6"/>
    <col min="12" max="12" width="9.140625" style="6" customWidth="1"/>
    <col min="13" max="16384" width="9.140625" style="6"/>
  </cols>
  <sheetData>
    <row r="1" spans="1:17" ht="15.75" thickBot="1" x14ac:dyDescent="0.3"/>
    <row r="2" spans="1:17" x14ac:dyDescent="0.25">
      <c r="E2" s="59" t="s">
        <v>101</v>
      </c>
      <c r="F2" s="60"/>
    </row>
    <row r="3" spans="1:17" x14ac:dyDescent="0.25">
      <c r="E3" s="61" t="s">
        <v>15</v>
      </c>
      <c r="F3" s="62" t="s">
        <v>6</v>
      </c>
      <c r="G3" s="65" t="s">
        <v>102</v>
      </c>
    </row>
    <row r="4" spans="1:17" x14ac:dyDescent="0.25">
      <c r="E4" s="61" t="s">
        <v>16</v>
      </c>
      <c r="F4" s="67" t="s">
        <v>108</v>
      </c>
      <c r="G4" s="65" t="s">
        <v>103</v>
      </c>
    </row>
    <row r="5" spans="1:17" ht="15.75" thickBot="1" x14ac:dyDescent="0.3">
      <c r="E5" s="63"/>
      <c r="F5" s="64"/>
    </row>
    <row r="6" spans="1:17" x14ac:dyDescent="0.25">
      <c r="B6" s="56" t="s">
        <v>16</v>
      </c>
      <c r="C6" s="58" t="str">
        <f>MID($F$4, FIND("(", $F$4)+1, FIND(")", $F$4)-FIND("(", $F$4)-1)</f>
        <v>j25</v>
      </c>
      <c r="G6" s="14"/>
      <c r="H6" s="14"/>
    </row>
    <row r="7" spans="1:17" x14ac:dyDescent="0.25">
      <c r="B7" s="56" t="s">
        <v>0</v>
      </c>
      <c r="C7" s="57" t="s">
        <v>1</v>
      </c>
      <c r="E7" s="4" t="s">
        <v>100</v>
      </c>
      <c r="F7" s="5"/>
      <c r="G7" s="5"/>
      <c r="H7" s="5"/>
      <c r="I7" s="5"/>
      <c r="J7" s="5"/>
    </row>
    <row r="8" spans="1:17" x14ac:dyDescent="0.25">
      <c r="B8" s="56" t="s">
        <v>5</v>
      </c>
      <c r="C8" s="57" t="str">
        <f ca="1">INDEX(INDIRECT("'"&amp;$C$7&amp;"'!$1:$100000"), MATCH($F$3, INDIRECT("'"&amp;$C$7&amp;"'!$A:$A"), 0), MATCH($B8, INDIRECT("'"&amp;$C$7&amp;"'!$1:$1"), 0))</f>
        <v>No</v>
      </c>
      <c r="E8" s="4" t="s">
        <v>61</v>
      </c>
      <c r="F8" s="5"/>
      <c r="G8" s="5"/>
      <c r="H8" s="5"/>
      <c r="I8" s="5"/>
      <c r="J8" s="5"/>
    </row>
    <row r="9" spans="1:17" x14ac:dyDescent="0.25">
      <c r="B9" s="56" t="s">
        <v>4</v>
      </c>
      <c r="C9" s="57" t="str">
        <f ca="1">INDEX(INDIRECT("'"&amp;$C$7&amp;"'!$1:$100000"), MATCH($F$3, INDIRECT("'"&amp;$C$7&amp;"'!$A:$A"), 0), MATCH($B9, INDIRECT("'"&amp;$C$7&amp;"'!$1:$1"), 0))</f>
        <v>Yes</v>
      </c>
      <c r="E9" s="54" t="str">
        <f>IF($C6="j25", "GE HA.02 25ppm", IF($C6="j15", "GE HA.02 15ppm", IF($C6="f", "GE 7F.05", IF($C6="aero", "Siemens SGT-A65 WLE", IF($C6="ccj", "1x1 GE HA.02 25ppm", #N/A)))))</f>
        <v>GE HA.02 25ppm</v>
      </c>
      <c r="F9" s="5"/>
      <c r="G9" s="5"/>
      <c r="H9" s="5"/>
      <c r="I9" s="5"/>
      <c r="J9" s="5"/>
    </row>
    <row r="10" spans="1:17" x14ac:dyDescent="0.25">
      <c r="B10" s="56" t="s">
        <v>141</v>
      </c>
      <c r="C10" s="57" t="str">
        <f ca="1">IF(COUNTIFS(INDIRECT("'"&amp;C7&amp;"'!$A:$A"), F3,INDIRECT("'"&amp;C7&amp;"'!$B:$B"),C6)=0,"No","Yes")</f>
        <v>Yes</v>
      </c>
      <c r="E10" s="54" t="str">
        <f ca="1">IF($C$8="Yes","Gas-Only ","Dual Fuel ")&amp;IF($C9="Yes","with SCR","without SCR")</f>
        <v>Dual Fuel with SCR</v>
      </c>
      <c r="F10" s="5"/>
      <c r="G10" s="5"/>
      <c r="H10" s="5"/>
      <c r="I10" s="5"/>
      <c r="J10" s="5"/>
    </row>
    <row r="13" spans="1:17" ht="28.5" x14ac:dyDescent="0.25">
      <c r="E13" s="25" t="s">
        <v>63</v>
      </c>
      <c r="F13" s="23"/>
      <c r="G13" s="24" t="s">
        <v>79</v>
      </c>
      <c r="H13" s="24" t="s">
        <v>62</v>
      </c>
      <c r="I13" s="24" t="s">
        <v>71</v>
      </c>
      <c r="J13" s="24" t="s">
        <v>72</v>
      </c>
    </row>
    <row r="14" spans="1:17" hidden="1" outlineLevel="1" x14ac:dyDescent="0.25">
      <c r="E14" s="8"/>
      <c r="F14" s="9"/>
      <c r="G14" s="9" t="s">
        <v>20</v>
      </c>
      <c r="H14" s="9" t="s">
        <v>21</v>
      </c>
      <c r="I14" s="9" t="s">
        <v>22</v>
      </c>
      <c r="J14" s="9"/>
    </row>
    <row r="15" spans="1:17" collapsed="1" x14ac:dyDescent="0.25">
      <c r="A15" s="58" t="s">
        <v>140</v>
      </c>
      <c r="B15" s="56" t="s">
        <v>18</v>
      </c>
      <c r="C15" s="57" t="s">
        <v>26</v>
      </c>
      <c r="E15" s="8" t="s">
        <v>26</v>
      </c>
      <c r="F15" s="9" t="s">
        <v>64</v>
      </c>
      <c r="G15" s="81">
        <f ca="1">IF(OR($C$10="No",$A15="Not Shown"),"-",SUMIFS(INDIRECT("'"&amp;$C$7&amp;"'!"&amp;LEFT(ADDRESS(1,MATCH(G$14,INDIRECT("'"&amp;$C$7&amp;"'!$1:$1"),0),1),2)&amp;":"&amp;LEFT(ADDRESS(1,MATCH(G$14,INDIRECT("'"&amp;$C$7&amp;"'!$1:$1"),0),1),2)),INDIRECT("'"&amp;$C$7&amp;"'!$A:$A"),$F$3,INDIRECT("'"&amp;$C$7&amp;"'!$B:$B"),$C$6,INDIRECT("'"&amp;$C$7&amp;"'!$C:$C"),$C15)+IF($C$6="ccj", 5.53, 2.04))</f>
        <v>8.2784266223942886</v>
      </c>
      <c r="H15" s="11">
        <f ca="1">IF(OR($C$10="No",$A15="Not Shown"),"-", SUMIFS(INDIRECT("'"&amp;$C$7&amp;"'!"&amp;LEFT(ADDRESS(1, MATCH(H$14, INDIRECT("'"&amp;$C$7&amp;"'!$1:$1"), 0), 1), 2)&amp;":"&amp;LEFT(ADDRESS(1, MATCH(H$14, INDIRECT("'"&amp;$C$7&amp;"'!$1:$1"), 0), 1), 2)), INDIRECT("'"&amp;$C$7&amp;"'!$A:$A"), $F$3, INDIRECT("'"&amp;$C$7&amp;"'!$B:$B"),$C$6, INDIRECT( "'"&amp;$C$7&amp;"'!$C:$C"), $C15))</f>
        <v>79.666666666666671</v>
      </c>
      <c r="I15" s="11">
        <f ca="1">IF(OR($C$10="No",$A15="Not Shown"), "-", SUMIFS(INDIRECT("'"&amp;$C$7&amp;"'!"&amp;LEFT(ADDRESS(1, MATCH(I$14, INDIRECT("'"&amp;$C$7&amp;"'!$1:$1"), 0), 1), 2)&amp;":"&amp;LEFT(ADDRESS(1, MATCH(I$14, INDIRECT("'"&amp;$C$7&amp;"'!$1:$1"), 0), 1), 2)), INDIRECT("'"&amp;$C$7&amp;"'!$A:$A"), $F$3, INDIRECT("'"&amp;$C$7&amp;"'!$B:$B"),$C$6, INDIRECT( "'"&amp;$C$7&amp;"'!$C:$C"), $C15))</f>
        <v>14.66666666666667</v>
      </c>
      <c r="J15" s="18">
        <f t="shared" ref="J15:J20" ca="1" si="0">IFERROR(H15/I15, "-")</f>
        <v>5.4318181818181808</v>
      </c>
      <c r="K15" s="12"/>
      <c r="L15" s="12"/>
      <c r="N15" s="12"/>
      <c r="O15" s="12"/>
      <c r="P15" s="12"/>
      <c r="Q15" s="12"/>
    </row>
    <row r="16" spans="1:17" x14ac:dyDescent="0.25">
      <c r="A16" s="58" t="s">
        <v>140</v>
      </c>
      <c r="B16" s="56" t="s">
        <v>18</v>
      </c>
      <c r="C16" s="57" t="s">
        <v>29</v>
      </c>
      <c r="E16" s="8" t="s">
        <v>29</v>
      </c>
      <c r="F16" s="9" t="s">
        <v>65</v>
      </c>
      <c r="G16" s="81">
        <f t="shared" ref="G16:G20" ca="1" si="1">IF(OR($C$10="No",$A16="Not Shown"),"-",SUMIFS(INDIRECT("'"&amp;$C$7&amp;"'!"&amp;LEFT(ADDRESS(1,MATCH(G$14,INDIRECT("'"&amp;$C$7&amp;"'!$1:$1"),0),1),2)&amp;":"&amp;LEFT(ADDRESS(1,MATCH(G$14,INDIRECT("'"&amp;$C$7&amp;"'!$1:$1"),0),1),2)),INDIRECT("'"&amp;$C$7&amp;"'!$A:$A"),$F$3,INDIRECT("'"&amp;$C$7&amp;"'!$B:$B"),$C$6,INDIRECT("'"&amp;$C$7&amp;"'!$C:$C"),$C16)+IF($C$6="ccj", 5.53, 2.04))</f>
        <v>15.57004331641992</v>
      </c>
      <c r="H16" s="11">
        <f t="shared" ref="H16:H20" ca="1" si="2">IF(OR($C$10="No",$A16="Not Shown"),"-", SUMIFS(INDIRECT("'"&amp;$C$7&amp;"'!"&amp;LEFT(ADDRESS(1, MATCH(H$14, INDIRECT("'"&amp;$C$7&amp;"'!$1:$1"), 0), 1), 2)&amp;":"&amp;LEFT(ADDRESS(1, MATCH(H$14, INDIRECT("'"&amp;$C$7&amp;"'!$1:$1"), 0), 1), 2)), INDIRECT("'"&amp;$C$7&amp;"'!$A:$A"), $F$3, INDIRECT("'"&amp;$C$7&amp;"'!$B:$B"),$C$6, INDIRECT( "'"&amp;$C$7&amp;"'!$C:$C"), $C16))</f>
        <v>177.66666666666671</v>
      </c>
      <c r="I16" s="11">
        <f t="shared" ref="I16:I20" ca="1" si="3">IF(OR($C$10="No",$A16="Not Shown"), "-", SUMIFS(INDIRECT("'"&amp;$C$7&amp;"'!"&amp;LEFT(ADDRESS(1, MATCH(I$14, INDIRECT("'"&amp;$C$7&amp;"'!$1:$1"), 0), 1), 2)&amp;":"&amp;LEFT(ADDRESS(1, MATCH(I$14, INDIRECT("'"&amp;$C$7&amp;"'!$1:$1"), 0), 1), 2)), INDIRECT("'"&amp;$C$7&amp;"'!$A:$A"), $F$3, INDIRECT("'"&amp;$C$7&amp;"'!$B:$B"),$C$6, INDIRECT( "'"&amp;$C$7&amp;"'!$C:$C"), $C16))</f>
        <v>15.66666666666667</v>
      </c>
      <c r="J16" s="18">
        <f t="shared" ca="1" si="0"/>
        <v>11.340425531914894</v>
      </c>
      <c r="K16" s="12"/>
      <c r="L16" s="12"/>
      <c r="N16" s="12"/>
      <c r="O16" s="12"/>
      <c r="P16" s="12"/>
      <c r="Q16" s="12"/>
    </row>
    <row r="17" spans="1:17" x14ac:dyDescent="0.25">
      <c r="A17" s="58" t="s">
        <v>140</v>
      </c>
      <c r="B17" s="56" t="s">
        <v>18</v>
      </c>
      <c r="C17" s="57" t="s">
        <v>31</v>
      </c>
      <c r="E17" s="8" t="s">
        <v>66</v>
      </c>
      <c r="F17" s="9" t="s">
        <v>67</v>
      </c>
      <c r="G17" s="81">
        <f t="shared" ca="1" si="1"/>
        <v>30.239910771798069</v>
      </c>
      <c r="H17" s="11">
        <f t="shared" ca="1" si="2"/>
        <v>146.66666666666671</v>
      </c>
      <c r="I17" s="11">
        <f t="shared" ca="1" si="3"/>
        <v>8.6666666666666661</v>
      </c>
      <c r="J17" s="18">
        <f t="shared" ca="1" si="0"/>
        <v>16.92307692307693</v>
      </c>
      <c r="K17" s="12"/>
      <c r="L17" s="12"/>
      <c r="N17" s="12"/>
      <c r="O17" s="12"/>
      <c r="P17" s="12"/>
      <c r="Q17" s="12"/>
    </row>
    <row r="18" spans="1:17" x14ac:dyDescent="0.25">
      <c r="A18" s="57" t="str">
        <f ca="1">IF($C$9="No", "Not Shown", "Shown")</f>
        <v>Shown</v>
      </c>
      <c r="B18" s="56" t="s">
        <v>18</v>
      </c>
      <c r="C18" s="57" t="s">
        <v>34</v>
      </c>
      <c r="E18" s="8" t="s">
        <v>66</v>
      </c>
      <c r="F18" s="9" t="s">
        <v>68</v>
      </c>
      <c r="G18" s="81">
        <f t="shared" ca="1" si="1"/>
        <v>30.239910771798069</v>
      </c>
      <c r="H18" s="11">
        <f t="shared" ca="1" si="2"/>
        <v>146.66666666666671</v>
      </c>
      <c r="I18" s="11">
        <f t="shared" ca="1" si="3"/>
        <v>8.6666666666666661</v>
      </c>
      <c r="J18" s="18">
        <f t="shared" ca="1" si="0"/>
        <v>16.92307692307693</v>
      </c>
      <c r="K18" s="12"/>
      <c r="L18" s="12"/>
      <c r="N18" s="12"/>
      <c r="O18" s="12"/>
      <c r="P18" s="12"/>
      <c r="Q18" s="12"/>
    </row>
    <row r="19" spans="1:17" x14ac:dyDescent="0.25">
      <c r="A19" s="57" t="str">
        <f ca="1">IF(OR($C$9="No",$C$8="Yes"), "Not Shown", "Shown")</f>
        <v>Shown</v>
      </c>
      <c r="B19" s="56" t="s">
        <v>18</v>
      </c>
      <c r="C19" s="57" t="s">
        <v>35</v>
      </c>
      <c r="E19" s="8" t="s">
        <v>35</v>
      </c>
      <c r="F19" s="9" t="s">
        <v>69</v>
      </c>
      <c r="G19" s="81">
        <f t="shared" ca="1" si="1"/>
        <v>31.455534835289129</v>
      </c>
      <c r="H19" s="11">
        <f t="shared" ca="1" si="2"/>
        <v>156</v>
      </c>
      <c r="I19" s="11">
        <f t="shared" ca="1" si="3"/>
        <v>10</v>
      </c>
      <c r="J19" s="18">
        <f t="shared" ca="1" si="0"/>
        <v>15.6</v>
      </c>
      <c r="K19" s="12"/>
      <c r="L19" s="12"/>
      <c r="N19" s="12"/>
      <c r="O19" s="12"/>
      <c r="P19" s="12"/>
      <c r="Q19" s="12"/>
    </row>
    <row r="20" spans="1:17" x14ac:dyDescent="0.25">
      <c r="A20" s="57" t="str">
        <f ca="1">IF(OR($C$9="No",$C$8="Yes"), "Not Shown", "Shown")</f>
        <v>Shown</v>
      </c>
      <c r="B20" s="56" t="s">
        <v>18</v>
      </c>
      <c r="C20" s="57" t="s">
        <v>38</v>
      </c>
      <c r="E20" s="8" t="s">
        <v>38</v>
      </c>
      <c r="F20" s="9" t="s">
        <v>70</v>
      </c>
      <c r="G20" s="81">
        <f t="shared" ca="1" si="1"/>
        <v>40.760194084638556</v>
      </c>
      <c r="H20" s="11">
        <f t="shared" ca="1" si="2"/>
        <v>287</v>
      </c>
      <c r="I20" s="11">
        <f t="shared" ca="1" si="3"/>
        <v>37</v>
      </c>
      <c r="J20" s="18">
        <f t="shared" ca="1" si="0"/>
        <v>7.756756756756757</v>
      </c>
      <c r="K20" s="12"/>
      <c r="L20" s="12"/>
      <c r="N20" s="12"/>
      <c r="O20" s="12"/>
      <c r="P20" s="12"/>
      <c r="Q20" s="12"/>
    </row>
    <row r="21" spans="1:17" x14ac:dyDescent="0.25">
      <c r="E21" s="13"/>
      <c r="F21" s="14"/>
      <c r="G21" s="15"/>
      <c r="H21" s="16"/>
      <c r="I21" s="16"/>
    </row>
    <row r="22" spans="1:17" x14ac:dyDescent="0.25">
      <c r="E22" s="19" t="s">
        <v>73</v>
      </c>
    </row>
    <row r="23" spans="1:17" ht="15" customHeight="1" x14ac:dyDescent="0.25">
      <c r="E23" s="86" t="s">
        <v>77</v>
      </c>
      <c r="F23" s="86"/>
      <c r="G23" s="86"/>
      <c r="H23" s="86"/>
      <c r="I23" s="86"/>
      <c r="J23" s="86"/>
    </row>
    <row r="24" spans="1:17" ht="30" customHeight="1" x14ac:dyDescent="0.25">
      <c r="E24" s="86" t="s">
        <v>132</v>
      </c>
      <c r="F24" s="86"/>
      <c r="G24" s="86"/>
      <c r="H24" s="86"/>
      <c r="I24" s="86"/>
      <c r="J24" s="86"/>
    </row>
    <row r="25" spans="1:17" ht="45" customHeight="1" x14ac:dyDescent="0.25">
      <c r="E25" s="85" t="s">
        <v>78</v>
      </c>
      <c r="F25" s="85"/>
      <c r="G25" s="85"/>
      <c r="H25" s="85"/>
      <c r="I25" s="85"/>
      <c r="J25" s="85"/>
    </row>
    <row r="26" spans="1:17" ht="30" customHeight="1" x14ac:dyDescent="0.25">
      <c r="E26" s="85" t="s">
        <v>134</v>
      </c>
      <c r="F26" s="85"/>
      <c r="G26" s="85"/>
      <c r="H26" s="85"/>
      <c r="I26" s="85"/>
      <c r="J26" s="85"/>
    </row>
    <row r="27" spans="1:17" x14ac:dyDescent="0.25">
      <c r="G27" s="20"/>
      <c r="H27" s="21"/>
    </row>
    <row r="28" spans="1:17" x14ac:dyDescent="0.25">
      <c r="G28" s="20"/>
      <c r="H28" s="21"/>
    </row>
    <row r="29" spans="1:17" x14ac:dyDescent="0.25">
      <c r="G29" s="20"/>
      <c r="H29" s="21"/>
    </row>
    <row r="30" spans="1:17" x14ac:dyDescent="0.25">
      <c r="G30" s="20"/>
      <c r="H30" s="21"/>
    </row>
    <row r="31" spans="1:17" x14ac:dyDescent="0.25">
      <c r="G31" s="20"/>
      <c r="H31" s="21"/>
    </row>
    <row r="32" spans="1:17" x14ac:dyDescent="0.25">
      <c r="G32" s="20"/>
    </row>
    <row r="33" spans="7:7" x14ac:dyDescent="0.25">
      <c r="G33" s="20"/>
    </row>
    <row r="34" spans="7:7" x14ac:dyDescent="0.25">
      <c r="G34" s="17"/>
    </row>
    <row r="35" spans="7:7" x14ac:dyDescent="0.25">
      <c r="G35" s="17"/>
    </row>
  </sheetData>
  <mergeCells count="4">
    <mergeCell ref="E26:J26"/>
    <mergeCell ref="E23:J23"/>
    <mergeCell ref="E24:J24"/>
    <mergeCell ref="E25:J25"/>
  </mergeCells>
  <pageMargins left="0.7" right="0.7" top="0.75" bottom="0.75" header="0.3" footer="0.3"/>
  <pageSetup scale="68"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F4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topLeftCell="D1" workbookViewId="0">
      <selection activeCell="D1" sqref="D1"/>
    </sheetView>
  </sheetViews>
  <sheetFormatPr defaultRowHeight="15" outlineLevelRow="1" outlineLevelCol="1" x14ac:dyDescent="0.25"/>
  <cols>
    <col min="1" max="1" width="10.42578125" style="57" hidden="1" customWidth="1" outlineLevel="1"/>
    <col min="2" max="2" width="21.5703125" style="57" hidden="1" customWidth="1" outlineLevel="1"/>
    <col min="3" max="3" width="25.140625" style="57" hidden="1" customWidth="1" outlineLevel="1"/>
    <col min="4" max="4" width="4.7109375" style="6" customWidth="1" collapsed="1"/>
    <col min="5" max="5" width="6.28515625" style="6" customWidth="1"/>
    <col min="6" max="6" width="27.28515625" style="6" customWidth="1"/>
    <col min="7" max="12" width="14.7109375" style="6" customWidth="1"/>
    <col min="13" max="16384" width="9.140625" style="6"/>
  </cols>
  <sheetData>
    <row r="1" spans="1:12" ht="15.75" thickBot="1" x14ac:dyDescent="0.3"/>
    <row r="2" spans="1:12" x14ac:dyDescent="0.25">
      <c r="E2" s="59" t="s">
        <v>101</v>
      </c>
      <c r="F2" s="60"/>
    </row>
    <row r="3" spans="1:12" x14ac:dyDescent="0.25">
      <c r="E3" s="61" t="s">
        <v>15</v>
      </c>
      <c r="F3" s="62" t="s">
        <v>6</v>
      </c>
      <c r="G3" s="65" t="s">
        <v>102</v>
      </c>
    </row>
    <row r="4" spans="1:12" x14ac:dyDescent="0.25">
      <c r="E4" s="61" t="s">
        <v>16</v>
      </c>
      <c r="F4" s="67" t="s">
        <v>108</v>
      </c>
      <c r="G4" s="65" t="s">
        <v>103</v>
      </c>
    </row>
    <row r="5" spans="1:12" ht="15.75" thickBot="1" x14ac:dyDescent="0.3">
      <c r="B5" s="56" t="s">
        <v>16</v>
      </c>
      <c r="C5" s="58" t="str">
        <f>MID($F$4, FIND("(", $F$4)+1, FIND(")", $F$4)-FIND("(", $F$4)-1)</f>
        <v>j25</v>
      </c>
      <c r="E5" s="63"/>
      <c r="F5" s="64"/>
    </row>
    <row r="6" spans="1:12" x14ac:dyDescent="0.25">
      <c r="B6" s="56" t="s">
        <v>0</v>
      </c>
      <c r="C6" s="57" t="s">
        <v>3</v>
      </c>
      <c r="E6" s="4" t="s">
        <v>100</v>
      </c>
      <c r="F6" s="4"/>
      <c r="G6" s="5"/>
      <c r="H6" s="5"/>
      <c r="I6" s="5"/>
      <c r="J6" s="5"/>
      <c r="K6" s="5"/>
      <c r="L6" s="5"/>
    </row>
    <row r="7" spans="1:12" x14ac:dyDescent="0.25">
      <c r="B7" s="56" t="s">
        <v>5</v>
      </c>
      <c r="C7" s="57" t="str">
        <f ca="1">INDEX(INDIRECT("'"&amp;$C$6&amp;"'!$1:$100000"), MATCH($F$3, INDIRECT("'"&amp;$C$6&amp;"'!$A:$A"), 0), MATCH($B7, INDIRECT("'"&amp;$C$6&amp;"'!$1:$1"), 0))</f>
        <v>No</v>
      </c>
      <c r="E7" s="4" t="s">
        <v>107</v>
      </c>
      <c r="F7" s="4"/>
      <c r="G7" s="5"/>
      <c r="H7" s="5"/>
      <c r="I7" s="5"/>
      <c r="J7" s="5"/>
      <c r="K7" s="5"/>
      <c r="L7" s="5"/>
    </row>
    <row r="8" spans="1:12" x14ac:dyDescent="0.25">
      <c r="B8" s="56" t="s">
        <v>4</v>
      </c>
      <c r="C8" s="57" t="str">
        <f ca="1">INDEX(INDIRECT("'"&amp;$C$6&amp;"'!$1:$100000"), MATCH($F$3, INDIRECT("'"&amp;$C$6&amp;"'!$A:$A"), 0), MATCH($B8, INDIRECT("'"&amp;$C$6&amp;"'!$1:$1"), 0))</f>
        <v>Yes</v>
      </c>
      <c r="E8" s="54" t="str">
        <f>IF($C5="j25", "GE HA.02 25ppm", IF($C5="j15", "GE HA.02 15ppm", IF($C5="f", "GE 7F.05", IF($C5="aero", "Siemens SGT-A65 WLE", IF($C5="ccj", "1x1 GE HA.02 25ppm", #N/A)))))</f>
        <v>GE HA.02 25ppm</v>
      </c>
      <c r="F8" s="4"/>
      <c r="G8" s="5"/>
      <c r="H8" s="5"/>
      <c r="I8" s="5"/>
      <c r="J8" s="5"/>
      <c r="K8" s="5"/>
      <c r="L8" s="5"/>
    </row>
    <row r="9" spans="1:12" x14ac:dyDescent="0.25">
      <c r="B9" s="56" t="s">
        <v>141</v>
      </c>
      <c r="C9" s="57" t="str">
        <f ca="1">IF(COUNTIFS(INDIRECT("'"&amp;C6&amp;"'!$A:$A"), F3,INDIRECT("'"&amp;C6&amp;"'!$B:$B"),C5)=0,"No","Yes")</f>
        <v>Yes</v>
      </c>
      <c r="E9" s="54" t="str">
        <f ca="1">IF($C$7="Yes","Gas-Only ","Dual Fuel ")&amp;IF($C8="Yes","with SCR","without SCR")</f>
        <v>Dual Fuel with SCR</v>
      </c>
      <c r="F9" s="4"/>
      <c r="G9" s="5"/>
      <c r="H9" s="5"/>
      <c r="I9" s="5"/>
      <c r="J9" s="5"/>
      <c r="K9" s="5"/>
      <c r="L9" s="5"/>
    </row>
    <row r="10" spans="1:12" x14ac:dyDescent="0.25">
      <c r="E10" s="4"/>
      <c r="F10" s="4"/>
      <c r="G10" s="5"/>
      <c r="H10" s="5"/>
      <c r="I10" s="5"/>
      <c r="J10" s="5"/>
      <c r="K10" s="5"/>
      <c r="L10" s="5"/>
    </row>
    <row r="11" spans="1:12" hidden="1" outlineLevel="1" x14ac:dyDescent="0.25">
      <c r="B11" s="56"/>
      <c r="E11" s="4"/>
      <c r="F11" s="4"/>
      <c r="G11" s="26">
        <v>1</v>
      </c>
      <c r="H11" s="26">
        <v>1</v>
      </c>
      <c r="I11" s="26">
        <v>1</v>
      </c>
      <c r="J11" s="26">
        <v>1</v>
      </c>
      <c r="K11" s="26">
        <v>1</v>
      </c>
      <c r="L11" s="26">
        <v>1</v>
      </c>
    </row>
    <row r="12" spans="1:12" hidden="1" outlineLevel="1" x14ac:dyDescent="0.25">
      <c r="E12" s="4"/>
      <c r="F12" s="5"/>
      <c r="G12" s="26" t="s">
        <v>59</v>
      </c>
      <c r="H12" s="26" t="s">
        <v>60</v>
      </c>
      <c r="I12" s="26"/>
      <c r="J12" s="26" t="s">
        <v>59</v>
      </c>
      <c r="K12" s="26" t="s">
        <v>60</v>
      </c>
      <c r="L12" s="26"/>
    </row>
    <row r="13" spans="1:12" collapsed="1" x14ac:dyDescent="0.25">
      <c r="E13" s="7" t="s">
        <v>83</v>
      </c>
      <c r="F13" s="27"/>
      <c r="G13" s="27"/>
      <c r="H13" s="27"/>
      <c r="I13" s="27"/>
      <c r="J13" s="27"/>
      <c r="K13" s="27"/>
      <c r="L13" s="27"/>
    </row>
    <row r="14" spans="1:12" s="14" customFormat="1" x14ac:dyDescent="0.25">
      <c r="A14" s="58"/>
      <c r="B14" s="58"/>
      <c r="C14" s="58"/>
      <c r="E14" s="28"/>
      <c r="F14" s="29"/>
      <c r="G14" s="30" t="s">
        <v>80</v>
      </c>
      <c r="H14" s="30"/>
      <c r="I14" s="30"/>
      <c r="J14" s="30" t="s">
        <v>81</v>
      </c>
      <c r="K14" s="30"/>
      <c r="L14" s="30"/>
    </row>
    <row r="15" spans="1:12" x14ac:dyDescent="0.25">
      <c r="E15" s="7" t="s">
        <v>63</v>
      </c>
      <c r="F15" s="7"/>
      <c r="G15" s="31" t="s">
        <v>59</v>
      </c>
      <c r="H15" s="31" t="s">
        <v>60</v>
      </c>
      <c r="I15" s="31" t="s">
        <v>82</v>
      </c>
      <c r="J15" s="31" t="s">
        <v>59</v>
      </c>
      <c r="K15" s="31" t="s">
        <v>60</v>
      </c>
      <c r="L15" s="31" t="s">
        <v>82</v>
      </c>
    </row>
    <row r="16" spans="1:12" hidden="1" outlineLevel="1" x14ac:dyDescent="0.25">
      <c r="E16" s="7"/>
      <c r="F16" s="7"/>
      <c r="G16" s="31" t="s">
        <v>44</v>
      </c>
      <c r="H16" s="31" t="s">
        <v>44</v>
      </c>
      <c r="I16" s="31" t="s">
        <v>44</v>
      </c>
      <c r="J16" s="31" t="s">
        <v>43</v>
      </c>
      <c r="K16" s="31" t="s">
        <v>43</v>
      </c>
      <c r="L16" s="31" t="s">
        <v>43</v>
      </c>
    </row>
    <row r="17" spans="1:12" s="14" customFormat="1" collapsed="1" x14ac:dyDescent="0.25">
      <c r="A17" s="58" t="s">
        <v>140</v>
      </c>
      <c r="B17" s="56" t="s">
        <v>18</v>
      </c>
      <c r="C17" s="57" t="s">
        <v>26</v>
      </c>
      <c r="D17" s="6"/>
      <c r="E17" s="32" t="s">
        <v>26</v>
      </c>
      <c r="F17" s="9" t="s">
        <v>64</v>
      </c>
      <c r="G17" s="33">
        <f ca="1">IF(OR($C$9="No",$A17="Not Shown"),"-",SUMIFS(INDIRECT("'"&amp;$C$6&amp;"'!"&amp;LEFT(ADDRESS(1, MATCH(G$16, INDIRECT("'"&amp;$C$6&amp;"'!$1:$1"), 0), 1), 2)&amp;":"&amp;LEFT(ADDRESS(1, MATCH(G$16, INDIRECT("'"&amp;$C$6&amp;"'!$1:$1"), 0), 1), 2)), INDIRECT("'"&amp;$C$6&amp;"'!$A:$A"), $F$3, INDIRECT("'"&amp;$C$6&amp;"'!$B:$B"), $C$5, INDIRECT("'"&amp;$C$6&amp;"'!$C:$C"), $C17, INDIRECT("'"&amp;$C$6&amp;"'!$G:$G"), G$12, INDIRECT("'"&amp;$C$6&amp;"'!$F:$F"), G$11))</f>
        <v>16</v>
      </c>
      <c r="H17" s="33">
        <f ca="1">IF(OR($C$9="No",$A17="Not Shown",$C$7="Yes"),"-",SUMIFS(INDIRECT("'"&amp;$C$6&amp;"'!"&amp;LEFT(ADDRESS(1, MATCH(H$16, INDIRECT("'"&amp;$C$6&amp;"'!$1:$1"), 0), 1), 2)&amp;":"&amp;LEFT(ADDRESS(1, MATCH(H$16, INDIRECT("'"&amp;$C$6&amp;"'!$1:$1"), 0), 1), 2)), INDIRECT("'"&amp;$C$6&amp;"'!$A:$A"), $F$3, INDIRECT("'"&amp;$C$6&amp;"'!$B:$B"), $C$5, INDIRECT("'"&amp;$C$6&amp;"'!$C:$C"), $C17, INDIRECT("'"&amp;$C$6&amp;"'!$G:$G"), H$12, INDIRECT("'"&amp;$C$6&amp;"'!$F:$F"), H$11))</f>
        <v>0</v>
      </c>
      <c r="I17" s="33">
        <f ca="1">IF(G17="-","-",SUM(G17:H17))</f>
        <v>16</v>
      </c>
      <c r="J17" s="10">
        <f ca="1">IF(OR($C$9="No",$A17="Not Shown"),"-",SUMIFS(INDIRECT("'"&amp;$C$6&amp;"'!"&amp;LEFT(ADDRESS(1, MATCH(J$16, INDIRECT("'"&amp;$C$6&amp;"'!$1:$1"), 0), 1), 2)&amp;":"&amp;LEFT(ADDRESS(1, MATCH(J$16, INDIRECT("'"&amp;$C$6&amp;"'!$1:$1"), 0), 1), 2)), INDIRECT("'"&amp;$C$6&amp;"'!$A:$A"), $F$3, INDIRECT("'"&amp;$C$6&amp;"'!$B:$B"), $C$5, INDIRECT("'"&amp;$C$6&amp;"'!$C:$C"), $C17, INDIRECT("'"&amp;$C$6&amp;"'!$G:$G"), J$12, INDIRECT("'"&amp;$C$6&amp;"'!$F:$F"), J$11))</f>
        <v>1.375772847633886</v>
      </c>
      <c r="K17" s="10">
        <f ca="1">IF(OR($C$9="No",$A17="Not Shown",$C$7="Yes"),"-",SUMIFS(INDIRECT("'"&amp;$C$6&amp;"'!"&amp;LEFT(ADDRESS(1, MATCH(K$16, INDIRECT("'"&amp;$C$6&amp;"'!$1:$1"), 0), 1), 2)&amp;":"&amp;LEFT(ADDRESS(1, MATCH(K$16, INDIRECT("'"&amp;$C$6&amp;"'!$1:$1"), 0), 1), 2)), INDIRECT("'"&amp;$C$6&amp;"'!$A:$A"), $F$3, INDIRECT("'"&amp;$C$6&amp;"'!$B:$B"), $C$5, INDIRECT("'"&amp;$C$6&amp;"'!$C:$C"), $C17, INDIRECT("'"&amp;$C$6&amp;"'!$G:$G"), K$12, INDIRECT("'"&amp;$C$6&amp;"'!$F:$F"), K$11))</f>
        <v>0</v>
      </c>
      <c r="L17" s="10">
        <f ca="1">IF(J17="-","-",SUM(J17:K17))</f>
        <v>1.375772847633886</v>
      </c>
    </row>
    <row r="18" spans="1:12" s="14" customFormat="1" x14ac:dyDescent="0.25">
      <c r="A18" s="58" t="s">
        <v>140</v>
      </c>
      <c r="B18" s="56" t="s">
        <v>18</v>
      </c>
      <c r="C18" s="57" t="s">
        <v>29</v>
      </c>
      <c r="D18" s="6"/>
      <c r="E18" s="32" t="s">
        <v>29</v>
      </c>
      <c r="F18" s="9" t="s">
        <v>65</v>
      </c>
      <c r="G18" s="33">
        <f t="shared" ref="G18:G22" ca="1" si="0">IF(OR($C$9="No",$A18="Not Shown"),"-",SUMIFS(INDIRECT("'"&amp;$C$6&amp;"'!"&amp;LEFT(ADDRESS(1, MATCH(G$16, INDIRECT("'"&amp;$C$6&amp;"'!$1:$1"), 0), 1), 2)&amp;":"&amp;LEFT(ADDRESS(1, MATCH(G$16, INDIRECT("'"&amp;$C$6&amp;"'!$1:$1"), 0), 1), 2)), INDIRECT("'"&amp;$C$6&amp;"'!$A:$A"), $F$3, INDIRECT("'"&amp;$C$6&amp;"'!$B:$B"), $C$5, INDIRECT("'"&amp;$C$6&amp;"'!$C:$C"), $C18, INDIRECT("'"&amp;$C$6&amp;"'!$G:$G"), G$12, INDIRECT("'"&amp;$C$6&amp;"'!$F:$F"), G$11))</f>
        <v>25</v>
      </c>
      <c r="H18" s="33">
        <f t="shared" ref="H18:H22" ca="1" si="1">IF(OR($C$9="No",$A18="Not Shown",$C$7="Yes"),"-",SUMIFS(INDIRECT("'"&amp;$C$6&amp;"'!"&amp;LEFT(ADDRESS(1, MATCH(H$16, INDIRECT("'"&amp;$C$6&amp;"'!$1:$1"), 0), 1), 2)&amp;":"&amp;LEFT(ADDRESS(1, MATCH(H$16, INDIRECT("'"&amp;$C$6&amp;"'!$1:$1"), 0), 1), 2)), INDIRECT("'"&amp;$C$6&amp;"'!$A:$A"), $F$3, INDIRECT("'"&amp;$C$6&amp;"'!$B:$B"), $C$5, INDIRECT("'"&amp;$C$6&amp;"'!$C:$C"), $C18, INDIRECT("'"&amp;$C$6&amp;"'!$G:$G"), H$12, INDIRECT("'"&amp;$C$6&amp;"'!$F:$F"), H$11))</f>
        <v>0</v>
      </c>
      <c r="I18" s="33">
        <f t="shared" ref="I18:I22" ca="1" si="2">IF(G18="-","-",SUM(G18:H18))</f>
        <v>25</v>
      </c>
      <c r="J18" s="10">
        <f t="shared" ref="J18:J22" ca="1" si="3">IF(OR($C$9="No",$A18="Not Shown"),"-",SUMIFS(INDIRECT("'"&amp;$C$6&amp;"'!"&amp;LEFT(ADDRESS(1, MATCH(J$16, INDIRECT("'"&amp;$C$6&amp;"'!$1:$1"), 0), 1), 2)&amp;":"&amp;LEFT(ADDRESS(1, MATCH(J$16, INDIRECT("'"&amp;$C$6&amp;"'!$1:$1"), 0), 1), 2)), INDIRECT("'"&amp;$C$6&amp;"'!$A:$A"), $F$3, INDIRECT("'"&amp;$C$6&amp;"'!$B:$B"), $C$5, INDIRECT("'"&amp;$C$6&amp;"'!$C:$C"), $C18, INDIRECT("'"&amp;$C$6&amp;"'!$G:$G"), J$12, INDIRECT("'"&amp;$C$6&amp;"'!$F:$F"), J$11))</f>
        <v>2.2881769434712149</v>
      </c>
      <c r="K18" s="10">
        <f t="shared" ref="K18:K22" ca="1" si="4">IF(OR($C$9="No",$A18="Not Shown",$C$7="Yes"),"-",SUMIFS(INDIRECT("'"&amp;$C$6&amp;"'!"&amp;LEFT(ADDRESS(1, MATCH(K$16, INDIRECT("'"&amp;$C$6&amp;"'!$1:$1"), 0), 1), 2)&amp;":"&amp;LEFT(ADDRESS(1, MATCH(K$16, INDIRECT("'"&amp;$C$6&amp;"'!$1:$1"), 0), 1), 2)), INDIRECT("'"&amp;$C$6&amp;"'!$A:$A"), $F$3, INDIRECT("'"&amp;$C$6&amp;"'!$B:$B"), $C$5, INDIRECT("'"&amp;$C$6&amp;"'!$C:$C"), $C18, INDIRECT("'"&amp;$C$6&amp;"'!$G:$G"), K$12, INDIRECT("'"&amp;$C$6&amp;"'!$F:$F"), K$11))</f>
        <v>0</v>
      </c>
      <c r="L18" s="10">
        <f t="shared" ref="L18:L22" ca="1" si="5">IF(J18="-","-",SUM(J18:K18))</f>
        <v>2.2881769434712149</v>
      </c>
    </row>
    <row r="19" spans="1:12" x14ac:dyDescent="0.25">
      <c r="A19" s="58" t="s">
        <v>140</v>
      </c>
      <c r="B19" s="56" t="s">
        <v>18</v>
      </c>
      <c r="C19" s="57" t="s">
        <v>31</v>
      </c>
      <c r="E19" s="32" t="s">
        <v>66</v>
      </c>
      <c r="F19" s="9" t="s">
        <v>67</v>
      </c>
      <c r="G19" s="33">
        <f t="shared" ca="1" si="0"/>
        <v>10</v>
      </c>
      <c r="H19" s="33">
        <f t="shared" ca="1" si="1"/>
        <v>0</v>
      </c>
      <c r="I19" s="33">
        <f t="shared" ca="1" si="2"/>
        <v>10</v>
      </c>
      <c r="J19" s="10">
        <f t="shared" ca="1" si="3"/>
        <v>0.47486358743332291</v>
      </c>
      <c r="K19" s="10">
        <f t="shared" ca="1" si="4"/>
        <v>0</v>
      </c>
      <c r="L19" s="10">
        <f t="shared" ca="1" si="5"/>
        <v>0.47486358743332291</v>
      </c>
    </row>
    <row r="20" spans="1:12" x14ac:dyDescent="0.25">
      <c r="A20" s="57" t="str">
        <f ca="1">IF($C$8="No", "Not Shown", "Shown")</f>
        <v>Shown</v>
      </c>
      <c r="B20" s="56" t="s">
        <v>18</v>
      </c>
      <c r="C20" s="57" t="s">
        <v>34</v>
      </c>
      <c r="E20" s="32" t="s">
        <v>66</v>
      </c>
      <c r="F20" s="9" t="s">
        <v>68</v>
      </c>
      <c r="G20" s="33">
        <f t="shared" ca="1" si="0"/>
        <v>10</v>
      </c>
      <c r="H20" s="33">
        <f t="shared" ca="1" si="1"/>
        <v>0</v>
      </c>
      <c r="I20" s="33">
        <f t="shared" ca="1" si="2"/>
        <v>10</v>
      </c>
      <c r="J20" s="10">
        <f t="shared" ca="1" si="3"/>
        <v>0.47486358743332291</v>
      </c>
      <c r="K20" s="10">
        <f t="shared" ca="1" si="4"/>
        <v>0</v>
      </c>
      <c r="L20" s="10">
        <f t="shared" ca="1" si="5"/>
        <v>0.47486358743332291</v>
      </c>
    </row>
    <row r="21" spans="1:12" x14ac:dyDescent="0.25">
      <c r="A21" s="57" t="str">
        <f ca="1">IF(OR($C$8="No",$C$7="Yes"), "Not Shown", "Shown")</f>
        <v>Shown</v>
      </c>
      <c r="B21" s="56" t="s">
        <v>18</v>
      </c>
      <c r="C21" s="57" t="s">
        <v>35</v>
      </c>
      <c r="E21" s="8" t="s">
        <v>35</v>
      </c>
      <c r="F21" s="9" t="s">
        <v>69</v>
      </c>
      <c r="G21" s="33">
        <f t="shared" ca="1" si="0"/>
        <v>31</v>
      </c>
      <c r="H21" s="33">
        <f t="shared" ca="1" si="1"/>
        <v>0</v>
      </c>
      <c r="I21" s="33">
        <f t="shared" ca="1" si="2"/>
        <v>31</v>
      </c>
      <c r="J21" s="10">
        <f t="shared" ca="1" si="3"/>
        <v>0.80675080545803846</v>
      </c>
      <c r="K21" s="10">
        <f t="shared" ca="1" si="4"/>
        <v>0</v>
      </c>
      <c r="L21" s="10">
        <f t="shared" ca="1" si="5"/>
        <v>0.80675080545803846</v>
      </c>
    </row>
    <row r="22" spans="1:12" x14ac:dyDescent="0.25">
      <c r="A22" s="57" t="str">
        <f ca="1">IF(OR($C$8="No",$C$7="Yes"), "Not Shown", "Shown")</f>
        <v>Shown</v>
      </c>
      <c r="B22" s="56" t="s">
        <v>18</v>
      </c>
      <c r="C22" s="57" t="s">
        <v>38</v>
      </c>
      <c r="E22" s="8" t="s">
        <v>38</v>
      </c>
      <c r="F22" s="9" t="s">
        <v>70</v>
      </c>
      <c r="G22" s="33">
        <f t="shared" ca="1" si="0"/>
        <v>121</v>
      </c>
      <c r="H22" s="33">
        <f t="shared" ca="1" si="1"/>
        <v>0</v>
      </c>
      <c r="I22" s="33">
        <f t="shared" ca="1" si="2"/>
        <v>121</v>
      </c>
      <c r="J22" s="10">
        <f t="shared" ca="1" si="3"/>
        <v>5.7659579279704882</v>
      </c>
      <c r="K22" s="10">
        <f t="shared" ca="1" si="4"/>
        <v>0</v>
      </c>
      <c r="L22" s="10">
        <f t="shared" ca="1" si="5"/>
        <v>5.7659579279704882</v>
      </c>
    </row>
    <row r="24" spans="1:12" hidden="1" outlineLevel="1" x14ac:dyDescent="0.25">
      <c r="G24" s="6">
        <v>2</v>
      </c>
      <c r="H24" s="6">
        <v>2</v>
      </c>
      <c r="I24" s="6">
        <v>2</v>
      </c>
      <c r="J24" s="6">
        <v>2</v>
      </c>
      <c r="K24" s="6">
        <v>2</v>
      </c>
      <c r="L24" s="6">
        <v>2</v>
      </c>
    </row>
    <row r="25" spans="1:12" collapsed="1" x14ac:dyDescent="0.25">
      <c r="E25" s="7" t="s">
        <v>84</v>
      </c>
      <c r="F25" s="27"/>
      <c r="G25" s="27"/>
      <c r="H25" s="27"/>
      <c r="I25" s="27"/>
      <c r="J25" s="27"/>
      <c r="K25" s="27"/>
      <c r="L25" s="27"/>
    </row>
    <row r="26" spans="1:12" s="14" customFormat="1" x14ac:dyDescent="0.25">
      <c r="A26" s="58"/>
      <c r="B26" s="58"/>
      <c r="C26" s="58"/>
      <c r="E26" s="28"/>
      <c r="F26" s="29"/>
      <c r="G26" s="30" t="s">
        <v>80</v>
      </c>
      <c r="H26" s="30"/>
      <c r="I26" s="30"/>
      <c r="J26" s="30" t="s">
        <v>81</v>
      </c>
      <c r="K26" s="30"/>
      <c r="L26" s="30"/>
    </row>
    <row r="27" spans="1:12" x14ac:dyDescent="0.25">
      <c r="E27" s="7" t="s">
        <v>63</v>
      </c>
      <c r="F27" s="7"/>
      <c r="G27" s="31" t="s">
        <v>59</v>
      </c>
      <c r="H27" s="31" t="s">
        <v>60</v>
      </c>
      <c r="I27" s="31" t="s">
        <v>82</v>
      </c>
      <c r="J27" s="31" t="s">
        <v>59</v>
      </c>
      <c r="K27" s="31" t="s">
        <v>60</v>
      </c>
      <c r="L27" s="31" t="s">
        <v>82</v>
      </c>
    </row>
    <row r="28" spans="1:12" s="14" customFormat="1" x14ac:dyDescent="0.25">
      <c r="A28" s="58" t="s">
        <v>140</v>
      </c>
      <c r="B28" s="56" t="s">
        <v>18</v>
      </c>
      <c r="C28" s="57" t="s">
        <v>26</v>
      </c>
      <c r="D28" s="6"/>
      <c r="E28" s="32" t="s">
        <v>26</v>
      </c>
      <c r="F28" s="9" t="str">
        <f>F17</f>
        <v>Central</v>
      </c>
      <c r="G28" s="33">
        <f ca="1">IF(OR($C$9="No",$A28="Not Shown"),"-",SUMIFS(INDIRECT("'"&amp;$C$6&amp;"'!"&amp;LEFT(ADDRESS(1, MATCH(G$16, INDIRECT("'"&amp;$C$6&amp;"'!$1:$1"), 0), 1), 2)&amp;":"&amp;LEFT(ADDRESS(1, MATCH(G$16, INDIRECT("'"&amp;$C$6&amp;"'!$1:$1"), 0), 1), 2)), INDIRECT("'"&amp;$C$6&amp;"'!$A:$A"), $F$3, INDIRECT("'"&amp;$C$6&amp;"'!$B:$B"), $C$5, INDIRECT("'"&amp;$C$6&amp;"'!$C:$C"), $C28, INDIRECT("'"&amp;$C$6&amp;"'!$G:$G"), G$12, INDIRECT("'"&amp;$C$6&amp;"'!$F:$F"), G$24))</f>
        <v>202</v>
      </c>
      <c r="H28" s="33">
        <f ca="1">IF(OR($C$9="No",$A28="Not Shown",$C$7="Yes"),"-",SUMIFS(INDIRECT("'"&amp;$C$6&amp;"'!"&amp;LEFT(ADDRESS(1, MATCH(H$16, INDIRECT("'"&amp;$C$6&amp;"'!$1:$1"), 0), 1), 2)&amp;":"&amp;LEFT(ADDRESS(1, MATCH(H$16, INDIRECT("'"&amp;$C$6&amp;"'!$1:$1"), 0), 1), 2)), INDIRECT("'"&amp;$C$6&amp;"'!$A:$A"), $F$3, INDIRECT("'"&amp;$C$6&amp;"'!$B:$B"), $C$5, INDIRECT("'"&amp;$C$6&amp;"'!$C:$C"), $C28, INDIRECT("'"&amp;$C$6&amp;"'!$G:$G"), H$12, INDIRECT("'"&amp;$C$6&amp;"'!$F:$F"), H$24))</f>
        <v>0</v>
      </c>
      <c r="I28" s="33">
        <f ca="1">IF(G28="-","-",SUM(G28:H28))</f>
        <v>202</v>
      </c>
      <c r="J28" s="10">
        <f ca="1">IF(OR($C$9="No",$A28="Not Shown"),"-",SUMIFS(INDIRECT("'"&amp;$C$6&amp;"'!"&amp;LEFT(ADDRESS(1, MATCH(J$16, INDIRECT("'"&amp;$C$6&amp;"'!$1:$1"), 0), 1), 2)&amp;":"&amp;LEFT(ADDRESS(1, MATCH(J$16, INDIRECT("'"&amp;$C$6&amp;"'!$1:$1"), 0), 1), 2)), INDIRECT("'"&amp;$C$6&amp;"'!$A:$A"), $F$3, INDIRECT("'"&amp;$C$6&amp;"'!$B:$B"), $C$5, INDIRECT("'"&amp;$C$6&amp;"'!$C:$C"), $C28, INDIRECT("'"&amp;$C$6&amp;"'!$G:$G"), J$12, INDIRECT("'"&amp;$C$6&amp;"'!$F:$F"), J$24))</f>
        <v>11.06615170243651</v>
      </c>
      <c r="K28" s="10">
        <f ca="1">IF(OR($C$9="No",$A28="Not Shown",$C$7="Yes"),"-",SUMIFS(INDIRECT("'"&amp;$C$6&amp;"'!"&amp;LEFT(ADDRESS(1, MATCH(K$16, INDIRECT("'"&amp;$C$6&amp;"'!$1:$1"), 0), 1), 2)&amp;":"&amp;LEFT(ADDRESS(1, MATCH(K$16, INDIRECT("'"&amp;$C$6&amp;"'!$1:$1"), 0), 1), 2)), INDIRECT("'"&amp;$C$6&amp;"'!$A:$A"), $F$3, INDIRECT("'"&amp;$C$6&amp;"'!$B:$B"), $C$5, INDIRECT("'"&amp;$C$6&amp;"'!$C:$C"), $C28, INDIRECT("'"&amp;$C$6&amp;"'!$G:$G"), K$12, INDIRECT("'"&amp;$C$6&amp;"'!$F:$F"), K$24))</f>
        <v>0</v>
      </c>
      <c r="L28" s="10">
        <f ca="1">IF(J28="-","-",SUM(J28:K28))</f>
        <v>11.06615170243651</v>
      </c>
    </row>
    <row r="29" spans="1:12" s="14" customFormat="1" x14ac:dyDescent="0.25">
      <c r="A29" s="58" t="s">
        <v>140</v>
      </c>
      <c r="B29" s="56" t="s">
        <v>18</v>
      </c>
      <c r="C29" s="57" t="s">
        <v>29</v>
      </c>
      <c r="D29" s="6"/>
      <c r="E29" s="32" t="s">
        <v>29</v>
      </c>
      <c r="F29" s="9" t="str">
        <f>F18</f>
        <v>Capital</v>
      </c>
      <c r="G29" s="33">
        <f t="shared" ref="G29:G33" ca="1" si="6">IF(OR($C$9="No",$A29="Not Shown"),"-",SUMIFS(INDIRECT("'"&amp;$C$6&amp;"'!"&amp;LEFT(ADDRESS(1, MATCH(G$16, INDIRECT("'"&amp;$C$6&amp;"'!$1:$1"), 0), 1), 2)&amp;":"&amp;LEFT(ADDRESS(1, MATCH(G$16, INDIRECT("'"&amp;$C$6&amp;"'!$1:$1"), 0), 1), 2)), INDIRECT("'"&amp;$C$6&amp;"'!$A:$A"), $F$3, INDIRECT("'"&amp;$C$6&amp;"'!$B:$B"), $C$5, INDIRECT("'"&amp;$C$6&amp;"'!$C:$C"), $C29, INDIRECT("'"&amp;$C$6&amp;"'!$G:$G"), G$12, INDIRECT("'"&amp;$C$6&amp;"'!$F:$F"), G$24))</f>
        <v>449</v>
      </c>
      <c r="H29" s="33">
        <f t="shared" ref="H29:H33" ca="1" si="7">IF(OR($C$9="No",$A29="Not Shown",$C$7="Yes"),"-",SUMIFS(INDIRECT("'"&amp;$C$6&amp;"'!"&amp;LEFT(ADDRESS(1, MATCH(H$16, INDIRECT("'"&amp;$C$6&amp;"'!$1:$1"), 0), 1), 2)&amp;":"&amp;LEFT(ADDRESS(1, MATCH(H$16, INDIRECT("'"&amp;$C$6&amp;"'!$1:$1"), 0), 1), 2)), INDIRECT("'"&amp;$C$6&amp;"'!$A:$A"), $F$3, INDIRECT("'"&amp;$C$6&amp;"'!$B:$B"), $C$5, INDIRECT("'"&amp;$C$6&amp;"'!$C:$C"), $C29, INDIRECT("'"&amp;$C$6&amp;"'!$G:$G"), H$12, INDIRECT("'"&amp;$C$6&amp;"'!$F:$F"), H$24))</f>
        <v>0</v>
      </c>
      <c r="I29" s="33">
        <f t="shared" ref="I29:I33" ca="1" si="8">IF(G29="-","-",SUM(G29:H29))</f>
        <v>449</v>
      </c>
      <c r="J29" s="10">
        <f t="shared" ref="J29:J33" ca="1" si="9">IF(OR($C$9="No",$A29="Not Shown"),"-",SUMIFS(INDIRECT("'"&amp;$C$6&amp;"'!"&amp;LEFT(ADDRESS(1, MATCH(J$16, INDIRECT("'"&amp;$C$6&amp;"'!$1:$1"), 0), 1), 2)&amp;":"&amp;LEFT(ADDRESS(1, MATCH(J$16, INDIRECT("'"&amp;$C$6&amp;"'!$1:$1"), 0), 1), 2)), INDIRECT("'"&amp;$C$6&amp;"'!$A:$A"), $F$3, INDIRECT("'"&amp;$C$6&amp;"'!$B:$B"), $C$5, INDIRECT("'"&amp;$C$6&amp;"'!$C:$C"), $C29, INDIRECT("'"&amp;$C$6&amp;"'!$G:$G"), J$12, INDIRECT("'"&amp;$C$6&amp;"'!$F:$F"), J$24))</f>
        <v>26.59541223800095</v>
      </c>
      <c r="K29" s="10">
        <f t="shared" ref="K29:K33" ca="1" si="10">IF(OR($C$9="No",$A29="Not Shown",$C$7="Yes"),"-",SUMIFS(INDIRECT("'"&amp;$C$6&amp;"'!"&amp;LEFT(ADDRESS(1, MATCH(K$16, INDIRECT("'"&amp;$C$6&amp;"'!$1:$1"), 0), 1), 2)&amp;":"&amp;LEFT(ADDRESS(1, MATCH(K$16, INDIRECT("'"&amp;$C$6&amp;"'!$1:$1"), 0), 1), 2)), INDIRECT("'"&amp;$C$6&amp;"'!$A:$A"), $F$3, INDIRECT("'"&amp;$C$6&amp;"'!$B:$B"), $C$5, INDIRECT("'"&amp;$C$6&amp;"'!$C:$C"), $C29, INDIRECT("'"&amp;$C$6&amp;"'!$G:$G"), K$12, INDIRECT("'"&amp;$C$6&amp;"'!$F:$F"), K$24))</f>
        <v>0</v>
      </c>
      <c r="L29" s="10">
        <f t="shared" ref="L29:L33" ca="1" si="11">IF(J29="-","-",SUM(J29:K29))</f>
        <v>26.59541223800095</v>
      </c>
    </row>
    <row r="30" spans="1:12" x14ac:dyDescent="0.25">
      <c r="A30" s="58" t="s">
        <v>140</v>
      </c>
      <c r="B30" s="56" t="s">
        <v>18</v>
      </c>
      <c r="C30" s="57" t="s">
        <v>31</v>
      </c>
      <c r="E30" s="32" t="s">
        <v>66</v>
      </c>
      <c r="F30" s="9" t="str">
        <f>F19</f>
        <v>Hudson Valley (Dutchess)</v>
      </c>
      <c r="G30" s="33">
        <f t="shared" ca="1" si="6"/>
        <v>388</v>
      </c>
      <c r="H30" s="33">
        <f t="shared" ca="1" si="7"/>
        <v>0</v>
      </c>
      <c r="I30" s="33">
        <f t="shared" ca="1" si="8"/>
        <v>388</v>
      </c>
      <c r="J30" s="10">
        <f t="shared" ca="1" si="9"/>
        <v>19.99375857057591</v>
      </c>
      <c r="K30" s="10">
        <f t="shared" ca="1" si="10"/>
        <v>0</v>
      </c>
      <c r="L30" s="10">
        <f t="shared" ca="1" si="11"/>
        <v>19.99375857057591</v>
      </c>
    </row>
    <row r="31" spans="1:12" x14ac:dyDescent="0.25">
      <c r="A31" s="57" t="str">
        <f ca="1">IF($C$8="No", "Not Shown", "Shown")</f>
        <v>Shown</v>
      </c>
      <c r="B31" s="56" t="s">
        <v>18</v>
      </c>
      <c r="C31" s="57" t="s">
        <v>34</v>
      </c>
      <c r="E31" s="32" t="s">
        <v>66</v>
      </c>
      <c r="F31" s="9" t="s">
        <v>68</v>
      </c>
      <c r="G31" s="33">
        <f t="shared" ca="1" si="6"/>
        <v>388</v>
      </c>
      <c r="H31" s="33">
        <f t="shared" ca="1" si="7"/>
        <v>0</v>
      </c>
      <c r="I31" s="33">
        <f t="shared" ca="1" si="8"/>
        <v>388</v>
      </c>
      <c r="J31" s="10">
        <f t="shared" ca="1" si="9"/>
        <v>19.99375857057591</v>
      </c>
      <c r="K31" s="10">
        <f t="shared" ca="1" si="10"/>
        <v>0</v>
      </c>
      <c r="L31" s="10">
        <f t="shared" ca="1" si="11"/>
        <v>19.99375857057591</v>
      </c>
    </row>
    <row r="32" spans="1:12" x14ac:dyDescent="0.25">
      <c r="A32" s="57" t="str">
        <f ca="1">IF(OR($C$8="No",$C$7="Yes"), "Not Shown", "Shown")</f>
        <v>Shown</v>
      </c>
      <c r="B32" s="56" t="s">
        <v>18</v>
      </c>
      <c r="C32" s="57" t="s">
        <v>35</v>
      </c>
      <c r="E32" s="8" t="s">
        <v>35</v>
      </c>
      <c r="F32" s="9" t="s">
        <v>69</v>
      </c>
      <c r="G32" s="33">
        <f t="shared" ca="1" si="6"/>
        <v>393</v>
      </c>
      <c r="H32" s="33">
        <f t="shared" ca="1" si="7"/>
        <v>0</v>
      </c>
      <c r="I32" s="33">
        <f t="shared" ca="1" si="8"/>
        <v>393</v>
      </c>
      <c r="J32" s="10">
        <f t="shared" ca="1" si="9"/>
        <v>22.226160098508409</v>
      </c>
      <c r="K32" s="10">
        <f t="shared" ca="1" si="10"/>
        <v>0</v>
      </c>
      <c r="L32" s="10">
        <f t="shared" ca="1" si="11"/>
        <v>22.226160098508409</v>
      </c>
    </row>
    <row r="33" spans="1:16" x14ac:dyDescent="0.25">
      <c r="A33" s="57" t="str">
        <f ca="1">IF(OR($C$8="No",$C$7="Yes"), "Not Shown", "Shown")</f>
        <v>Shown</v>
      </c>
      <c r="B33" s="56" t="s">
        <v>18</v>
      </c>
      <c r="C33" s="57" t="s">
        <v>38</v>
      </c>
      <c r="E33" s="8" t="s">
        <v>38</v>
      </c>
      <c r="F33" s="9" t="s">
        <v>70</v>
      </c>
      <c r="G33" s="33">
        <f t="shared" ca="1" si="6"/>
        <v>561</v>
      </c>
      <c r="H33" s="33">
        <f t="shared" ca="1" si="7"/>
        <v>0</v>
      </c>
      <c r="I33" s="33">
        <f t="shared" ca="1" si="8"/>
        <v>561</v>
      </c>
      <c r="J33" s="10">
        <f t="shared" ca="1" si="9"/>
        <v>35.616536095290478</v>
      </c>
      <c r="K33" s="10">
        <f t="shared" ca="1" si="10"/>
        <v>0</v>
      </c>
      <c r="L33" s="10">
        <f t="shared" ca="1" si="11"/>
        <v>35.616536095290478</v>
      </c>
    </row>
    <row r="35" spans="1:16" hidden="1" outlineLevel="1" x14ac:dyDescent="0.25">
      <c r="G35" s="6">
        <v>3</v>
      </c>
      <c r="H35" s="6">
        <v>3</v>
      </c>
      <c r="I35" s="6">
        <v>3</v>
      </c>
      <c r="J35" s="6">
        <v>3</v>
      </c>
      <c r="K35" s="6">
        <v>3</v>
      </c>
      <c r="L35" s="6">
        <v>3</v>
      </c>
    </row>
    <row r="36" spans="1:16" collapsed="1" x14ac:dyDescent="0.25">
      <c r="E36" s="7" t="s">
        <v>85</v>
      </c>
      <c r="F36" s="27"/>
      <c r="G36" s="27"/>
      <c r="H36" s="27"/>
      <c r="I36" s="27"/>
      <c r="J36" s="27"/>
      <c r="K36" s="27"/>
      <c r="L36" s="27"/>
    </row>
    <row r="37" spans="1:16" s="14" customFormat="1" x14ac:dyDescent="0.25">
      <c r="A37" s="58"/>
      <c r="B37" s="58"/>
      <c r="C37" s="58"/>
      <c r="E37" s="28"/>
      <c r="F37" s="29"/>
      <c r="G37" s="30" t="s">
        <v>80</v>
      </c>
      <c r="H37" s="30"/>
      <c r="I37" s="30"/>
      <c r="J37" s="30" t="s">
        <v>81</v>
      </c>
      <c r="K37" s="30"/>
      <c r="L37" s="30"/>
    </row>
    <row r="38" spans="1:16" x14ac:dyDescent="0.25">
      <c r="E38" s="7" t="s">
        <v>63</v>
      </c>
      <c r="F38" s="7"/>
      <c r="G38" s="31" t="s">
        <v>59</v>
      </c>
      <c r="H38" s="31" t="s">
        <v>60</v>
      </c>
      <c r="I38" s="31" t="s">
        <v>82</v>
      </c>
      <c r="J38" s="31" t="s">
        <v>59</v>
      </c>
      <c r="K38" s="31" t="s">
        <v>60</v>
      </c>
      <c r="L38" s="31" t="s">
        <v>82</v>
      </c>
    </row>
    <row r="39" spans="1:16" s="14" customFormat="1" x14ac:dyDescent="0.25">
      <c r="A39" s="58" t="s">
        <v>140</v>
      </c>
      <c r="B39" s="56" t="s">
        <v>18</v>
      </c>
      <c r="C39" s="57" t="s">
        <v>26</v>
      </c>
      <c r="D39" s="6"/>
      <c r="E39" s="32" t="s">
        <v>26</v>
      </c>
      <c r="F39" s="9" t="str">
        <f>F28</f>
        <v>Central</v>
      </c>
      <c r="G39" s="33">
        <f ca="1">IF(OR($C$9="No",$A39="Not Shown"),"-",SUMIFS(INDIRECT("'"&amp;$C$6&amp;"'!"&amp;LEFT(ADDRESS(1, MATCH(G$16, INDIRECT("'"&amp;$C$6&amp;"'!$1:$1"), 0), 1), 2)&amp;":"&amp;LEFT(ADDRESS(1, MATCH(G$16, INDIRECT("'"&amp;$C$6&amp;"'!$1:$1"), 0), 1), 2)), INDIRECT("'"&amp;$C$6&amp;"'!$A:$A"), $F$3, INDIRECT("'"&amp;$C$6&amp;"'!$B:$B"), $C$5, INDIRECT("'"&amp;$C$6&amp;"'!$C:$C"), $C39, INDIRECT("'"&amp;$C$6&amp;"'!$G:$G"), G$12, INDIRECT("'"&amp;$C$6&amp;"'!$F:$F"), G$35))</f>
        <v>21</v>
      </c>
      <c r="H39" s="33">
        <f ca="1">IF(OR($C$9="No",$A39="Not Shown",$C$7="Yes"),"-",SUMIFS(INDIRECT("'"&amp;$C$6&amp;"'!"&amp;LEFT(ADDRESS(1, MATCH(H$16, INDIRECT("'"&amp;$C$6&amp;"'!$1:$1"), 0), 1), 2)&amp;":"&amp;LEFT(ADDRESS(1, MATCH(H$16, INDIRECT("'"&amp;$C$6&amp;"'!$1:$1"), 0), 1), 2)), INDIRECT("'"&amp;$C$6&amp;"'!$A:$A"), $F$3, INDIRECT("'"&amp;$C$6&amp;"'!$B:$B"), $C$5, INDIRECT("'"&amp;$C$6&amp;"'!$C:$C"), $C39, INDIRECT("'"&amp;$C$6&amp;"'!$G:$G"), H$12, INDIRECT("'"&amp;$C$6&amp;"'!$F:$F"), H$35))</f>
        <v>0</v>
      </c>
      <c r="I39" s="33">
        <f ca="1">IF(G39="-","-",SUM(G39:H39))</f>
        <v>21</v>
      </c>
      <c r="J39" s="10">
        <f ca="1">IF(OR($C$9="No",$A39="Not Shown"),"-",SUMIFS(INDIRECT("'"&amp;$C$6&amp;"'!"&amp;LEFT(ADDRESS(1, MATCH(J$16, INDIRECT("'"&amp;$C$6&amp;"'!$1:$1"), 0), 1), 2)&amp;":"&amp;LEFT(ADDRESS(1, MATCH(J$16, INDIRECT("'"&amp;$C$6&amp;"'!$1:$1"), 0), 1), 2)), INDIRECT("'"&amp;$C$6&amp;"'!$A:$A"), $F$3, INDIRECT("'"&amp;$C$6&amp;"'!$B:$B"), $C$5, INDIRECT("'"&amp;$C$6&amp;"'!$C:$C"), $C39, INDIRECT("'"&amp;$C$6&amp;"'!$G:$G"), J$12, INDIRECT("'"&amp;$C$6&amp;"'!$F:$F"), J$35))</f>
        <v>2.6109785415831972</v>
      </c>
      <c r="K39" s="10">
        <f ca="1">IF(OR($C$9="No",$A39="Not Shown",$C$7="Yes"),"-",SUMIFS(INDIRECT("'"&amp;$C$6&amp;"'!"&amp;LEFT(ADDRESS(1, MATCH(K$16, INDIRECT("'"&amp;$C$6&amp;"'!$1:$1"), 0), 1), 2)&amp;":"&amp;LEFT(ADDRESS(1, MATCH(K$16, INDIRECT("'"&amp;$C$6&amp;"'!$1:$1"), 0), 1), 2)), INDIRECT("'"&amp;$C$6&amp;"'!$A:$A"), $F$3, INDIRECT("'"&amp;$C$6&amp;"'!$B:$B"), $C$5, INDIRECT("'"&amp;$C$6&amp;"'!$C:$C"), $C39, INDIRECT("'"&amp;$C$6&amp;"'!$G:$G"), K$12, INDIRECT("'"&amp;$C$6&amp;"'!$F:$F"), K$35))</f>
        <v>0</v>
      </c>
      <c r="L39" s="10">
        <f ca="1">IF(J39="-","-",SUM(J39:K39))</f>
        <v>2.6109785415831972</v>
      </c>
    </row>
    <row r="40" spans="1:16" s="14" customFormat="1" x14ac:dyDescent="0.25">
      <c r="A40" s="58" t="s">
        <v>140</v>
      </c>
      <c r="B40" s="56" t="s">
        <v>18</v>
      </c>
      <c r="C40" s="57" t="s">
        <v>29</v>
      </c>
      <c r="D40" s="6"/>
      <c r="E40" s="32" t="s">
        <v>29</v>
      </c>
      <c r="F40" s="9" t="str">
        <f>F29</f>
        <v>Capital</v>
      </c>
      <c r="G40" s="33">
        <f t="shared" ref="G40:G44" ca="1" si="12">IF(OR($C$9="No",$A40="Not Shown"),"-",SUMIFS(INDIRECT("'"&amp;$C$6&amp;"'!"&amp;LEFT(ADDRESS(1, MATCH(G$16, INDIRECT("'"&amp;$C$6&amp;"'!$1:$1"), 0), 1), 2)&amp;":"&amp;LEFT(ADDRESS(1, MATCH(G$16, INDIRECT("'"&amp;$C$6&amp;"'!$1:$1"), 0), 1), 2)), INDIRECT("'"&amp;$C$6&amp;"'!$A:$A"), $F$3, INDIRECT("'"&amp;$C$6&amp;"'!$B:$B"), $C$5, INDIRECT("'"&amp;$C$6&amp;"'!$C:$C"), $C40, INDIRECT("'"&amp;$C$6&amp;"'!$G:$G"), G$12, INDIRECT("'"&amp;$C$6&amp;"'!$F:$F"), G$35))</f>
        <v>59</v>
      </c>
      <c r="H40" s="33">
        <f t="shared" ref="H40:H44" ca="1" si="13">IF(OR($C$9="No",$A40="Not Shown",$C$7="Yes"),"-",SUMIFS(INDIRECT("'"&amp;$C$6&amp;"'!"&amp;LEFT(ADDRESS(1, MATCH(H$16, INDIRECT("'"&amp;$C$6&amp;"'!$1:$1"), 0), 1), 2)&amp;":"&amp;LEFT(ADDRESS(1, MATCH(H$16, INDIRECT("'"&amp;$C$6&amp;"'!$1:$1"), 0), 1), 2)), INDIRECT("'"&amp;$C$6&amp;"'!$A:$A"), $F$3, INDIRECT("'"&amp;$C$6&amp;"'!$B:$B"), $C$5, INDIRECT("'"&amp;$C$6&amp;"'!$C:$C"), $C40, INDIRECT("'"&amp;$C$6&amp;"'!$G:$G"), H$12, INDIRECT("'"&amp;$C$6&amp;"'!$F:$F"), H$35))</f>
        <v>0</v>
      </c>
      <c r="I40" s="33">
        <f t="shared" ref="I40:I44" ca="1" si="14">IF(G40="-","-",SUM(G40:H40))</f>
        <v>59</v>
      </c>
      <c r="J40" s="10">
        <f t="shared" ref="J40:J44" ca="1" si="15">IF(OR($C$9="No",$A40="Not Shown"),"-",SUMIFS(INDIRECT("'"&amp;$C$6&amp;"'!"&amp;LEFT(ADDRESS(1, MATCH(J$16, INDIRECT("'"&amp;$C$6&amp;"'!$1:$1"), 0), 1), 2)&amp;":"&amp;LEFT(ADDRESS(1, MATCH(J$16, INDIRECT("'"&amp;$C$6&amp;"'!$1:$1"), 0), 1), 2)), INDIRECT("'"&amp;$C$6&amp;"'!$A:$A"), $F$3, INDIRECT("'"&amp;$C$6&amp;"'!$B:$B"), $C$5, INDIRECT("'"&amp;$C$6&amp;"'!$C:$C"), $C40, INDIRECT("'"&amp;$C$6&amp;"'!$G:$G"), J$12, INDIRECT("'"&amp;$C$6&amp;"'!$F:$F"), J$35))</f>
        <v>4.1973954112372649</v>
      </c>
      <c r="K40" s="10">
        <f t="shared" ref="K40:K44" ca="1" si="16">IF(OR($C$9="No",$A40="Not Shown",$C$7="Yes"),"-",SUMIFS(INDIRECT("'"&amp;$C$6&amp;"'!"&amp;LEFT(ADDRESS(1, MATCH(K$16, INDIRECT("'"&amp;$C$6&amp;"'!$1:$1"), 0), 1), 2)&amp;":"&amp;LEFT(ADDRESS(1, MATCH(K$16, INDIRECT("'"&amp;$C$6&amp;"'!$1:$1"), 0), 1), 2)), INDIRECT("'"&amp;$C$6&amp;"'!$A:$A"), $F$3, INDIRECT("'"&amp;$C$6&amp;"'!$B:$B"), $C$5, INDIRECT("'"&amp;$C$6&amp;"'!$C:$C"), $C40, INDIRECT("'"&amp;$C$6&amp;"'!$G:$G"), K$12, INDIRECT("'"&amp;$C$6&amp;"'!$F:$F"), K$35))</f>
        <v>0</v>
      </c>
      <c r="L40" s="10">
        <f t="shared" ref="L40:L44" ca="1" si="17">IF(J40="-","-",SUM(J40:K40))</f>
        <v>4.1973954112372649</v>
      </c>
    </row>
    <row r="41" spans="1:16" x14ac:dyDescent="0.25">
      <c r="A41" s="58" t="s">
        <v>140</v>
      </c>
      <c r="B41" s="56" t="s">
        <v>18</v>
      </c>
      <c r="C41" s="57" t="s">
        <v>31</v>
      </c>
      <c r="E41" s="32" t="s">
        <v>66</v>
      </c>
      <c r="F41" s="9" t="str">
        <f>F30</f>
        <v>Hudson Valley (Dutchess)</v>
      </c>
      <c r="G41" s="33">
        <f t="shared" ca="1" si="12"/>
        <v>42</v>
      </c>
      <c r="H41" s="33">
        <f t="shared" ca="1" si="13"/>
        <v>0</v>
      </c>
      <c r="I41" s="33">
        <f t="shared" ca="1" si="14"/>
        <v>42</v>
      </c>
      <c r="J41" s="10">
        <f t="shared" ca="1" si="15"/>
        <v>0.77423344096307301</v>
      </c>
      <c r="K41" s="10">
        <f t="shared" ca="1" si="16"/>
        <v>0</v>
      </c>
      <c r="L41" s="10">
        <f t="shared" ca="1" si="17"/>
        <v>0.77423344096307301</v>
      </c>
    </row>
    <row r="42" spans="1:16" x14ac:dyDescent="0.25">
      <c r="A42" s="57" t="str">
        <f ca="1">IF($C$8="No", "Not Shown", "Shown")</f>
        <v>Shown</v>
      </c>
      <c r="B42" s="56" t="s">
        <v>18</v>
      </c>
      <c r="C42" s="57" t="s">
        <v>34</v>
      </c>
      <c r="E42" s="32" t="s">
        <v>66</v>
      </c>
      <c r="F42" s="9" t="s">
        <v>68</v>
      </c>
      <c r="G42" s="33">
        <f t="shared" ca="1" si="12"/>
        <v>42</v>
      </c>
      <c r="H42" s="33">
        <f t="shared" ca="1" si="13"/>
        <v>0</v>
      </c>
      <c r="I42" s="33">
        <f t="shared" ca="1" si="14"/>
        <v>42</v>
      </c>
      <c r="J42" s="10">
        <f t="shared" ca="1" si="15"/>
        <v>0.77423344096307301</v>
      </c>
      <c r="K42" s="10">
        <f t="shared" ca="1" si="16"/>
        <v>0</v>
      </c>
      <c r="L42" s="10">
        <f t="shared" ca="1" si="17"/>
        <v>0.77423344096307301</v>
      </c>
    </row>
    <row r="43" spans="1:16" x14ac:dyDescent="0.25">
      <c r="A43" s="57" t="str">
        <f ca="1">IF(OR($C$8="No",$C$7="Yes"), "Not Shown", "Shown")</f>
        <v>Shown</v>
      </c>
      <c r="B43" s="56" t="s">
        <v>18</v>
      </c>
      <c r="C43" s="57" t="s">
        <v>35</v>
      </c>
      <c r="E43" s="8" t="s">
        <v>35</v>
      </c>
      <c r="F43" s="9" t="s">
        <v>69</v>
      </c>
      <c r="G43" s="33">
        <f t="shared" ca="1" si="12"/>
        <v>44</v>
      </c>
      <c r="H43" s="33">
        <f t="shared" ca="1" si="13"/>
        <v>0</v>
      </c>
      <c r="I43" s="33">
        <f t="shared" ca="1" si="14"/>
        <v>44</v>
      </c>
      <c r="J43" s="10">
        <f t="shared" ca="1" si="15"/>
        <v>1.310517151904971</v>
      </c>
      <c r="K43" s="10">
        <f t="shared" ca="1" si="16"/>
        <v>0</v>
      </c>
      <c r="L43" s="10">
        <f t="shared" ca="1" si="17"/>
        <v>1.310517151904971</v>
      </c>
    </row>
    <row r="44" spans="1:16" x14ac:dyDescent="0.25">
      <c r="A44" s="57" t="str">
        <f ca="1">IF(OR($C$8="No",$C$7="Yes"), "Not Shown", "Shown")</f>
        <v>Shown</v>
      </c>
      <c r="B44" s="56" t="s">
        <v>18</v>
      </c>
      <c r="C44" s="57" t="s">
        <v>38</v>
      </c>
      <c r="E44" s="8" t="s">
        <v>38</v>
      </c>
      <c r="F44" s="9" t="s">
        <v>70</v>
      </c>
      <c r="G44" s="33">
        <f t="shared" ca="1" si="12"/>
        <v>179</v>
      </c>
      <c r="H44" s="33">
        <f t="shared" ca="1" si="13"/>
        <v>0</v>
      </c>
      <c r="I44" s="33">
        <f t="shared" ca="1" si="14"/>
        <v>179</v>
      </c>
      <c r="J44" s="10">
        <f t="shared" ca="1" si="15"/>
        <v>10.80833040657507</v>
      </c>
      <c r="K44" s="10">
        <f t="shared" ca="1" si="16"/>
        <v>0</v>
      </c>
      <c r="L44" s="10">
        <f t="shared" ca="1" si="17"/>
        <v>10.80833040657507</v>
      </c>
    </row>
    <row r="46" spans="1:16" x14ac:dyDescent="0.25">
      <c r="E46" s="19" t="s">
        <v>73</v>
      </c>
    </row>
    <row r="47" spans="1:16" ht="15" customHeight="1" x14ac:dyDescent="0.25">
      <c r="E47" s="86" t="s">
        <v>77</v>
      </c>
      <c r="F47" s="86"/>
      <c r="G47" s="86"/>
      <c r="H47" s="86"/>
      <c r="I47" s="86"/>
      <c r="J47" s="86"/>
      <c r="K47" s="86"/>
      <c r="L47" s="86"/>
      <c r="M47" s="34"/>
      <c r="N47" s="34"/>
      <c r="O47" s="34"/>
      <c r="P47" s="34"/>
    </row>
    <row r="48" spans="1:16" ht="45" customHeight="1" x14ac:dyDescent="0.25">
      <c r="E48" s="85" t="s">
        <v>104</v>
      </c>
      <c r="F48" s="85"/>
      <c r="G48" s="85"/>
      <c r="H48" s="85"/>
      <c r="I48" s="85"/>
      <c r="J48" s="85"/>
      <c r="K48" s="85"/>
      <c r="L48" s="85"/>
      <c r="M48" s="35"/>
      <c r="N48" s="35"/>
      <c r="O48" s="35"/>
      <c r="P48" s="35"/>
    </row>
    <row r="49" spans="5:12" ht="30" customHeight="1" x14ac:dyDescent="0.25">
      <c r="E49" s="85" t="s">
        <v>133</v>
      </c>
      <c r="F49" s="85"/>
      <c r="G49" s="85"/>
      <c r="H49" s="85"/>
      <c r="I49" s="85"/>
      <c r="J49" s="85"/>
      <c r="K49" s="85"/>
      <c r="L49" s="85"/>
    </row>
    <row r="50" spans="5:12" ht="30" customHeight="1" x14ac:dyDescent="0.25">
      <c r="E50" s="87" t="s">
        <v>139</v>
      </c>
      <c r="F50" s="87"/>
      <c r="G50" s="87"/>
      <c r="H50" s="87"/>
      <c r="I50" s="87"/>
      <c r="J50" s="87"/>
      <c r="K50" s="87"/>
      <c r="L50" s="87"/>
    </row>
  </sheetData>
  <mergeCells count="4">
    <mergeCell ref="E47:L47"/>
    <mergeCell ref="E48:L48"/>
    <mergeCell ref="E49:L49"/>
    <mergeCell ref="E50:L50"/>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F4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6"/>
  <sheetViews>
    <sheetView topLeftCell="D1" zoomScaleNormal="100" workbookViewId="0">
      <selection activeCell="A18" sqref="A18:A23"/>
    </sheetView>
  </sheetViews>
  <sheetFormatPr defaultRowHeight="15" outlineLevelRow="1" outlineLevelCol="1" x14ac:dyDescent="0.25"/>
  <cols>
    <col min="1" max="1" width="9.140625" style="57" hidden="1" customWidth="1" outlineLevel="1"/>
    <col min="2" max="2" width="18.140625" style="57" hidden="1" customWidth="1" outlineLevel="1"/>
    <col min="3" max="3" width="25.140625" style="57" hidden="1" customWidth="1" outlineLevel="1"/>
    <col min="4" max="4" width="7" style="6" customWidth="1" collapsed="1"/>
    <col min="5" max="5" width="5.28515625" style="6" customWidth="1"/>
    <col min="6" max="6" width="29" style="6" customWidth="1"/>
    <col min="7" max="7" width="10.140625" style="6" bestFit="1" customWidth="1"/>
    <col min="8" max="8" width="9.28515625" style="6" bestFit="1" customWidth="1"/>
    <col min="9" max="10" width="9.28515625" style="6" customWidth="1"/>
    <col min="11" max="11" width="9.7109375" style="6" bestFit="1" customWidth="1"/>
    <col min="12" max="12" width="9.140625" style="6" customWidth="1"/>
    <col min="13" max="14" width="9.28515625" style="6" customWidth="1"/>
    <col min="15" max="15" width="9.7109375" style="6" bestFit="1" customWidth="1"/>
    <col min="16" max="16" width="9.140625" style="6" customWidth="1"/>
    <col min="17" max="19" width="9.28515625" style="6" customWidth="1"/>
    <col min="20" max="20" width="16.140625" style="6" customWidth="1"/>
    <col min="21" max="16384" width="9.140625" style="6"/>
  </cols>
  <sheetData>
    <row r="1" spans="1:19" ht="15.75" thickBot="1" x14ac:dyDescent="0.3"/>
    <row r="2" spans="1:19" x14ac:dyDescent="0.25">
      <c r="E2" s="59" t="s">
        <v>101</v>
      </c>
      <c r="F2" s="66"/>
    </row>
    <row r="3" spans="1:19" x14ac:dyDescent="0.25">
      <c r="E3" s="61" t="s">
        <v>15</v>
      </c>
      <c r="F3" s="62" t="s">
        <v>6</v>
      </c>
      <c r="G3" s="65" t="s">
        <v>102</v>
      </c>
    </row>
    <row r="4" spans="1:19" x14ac:dyDescent="0.25">
      <c r="E4" s="61" t="s">
        <v>16</v>
      </c>
      <c r="F4" s="67" t="s">
        <v>108</v>
      </c>
      <c r="G4" s="65" t="s">
        <v>103</v>
      </c>
    </row>
    <row r="5" spans="1:19" ht="15.75" thickBot="1" x14ac:dyDescent="0.3">
      <c r="E5" s="63"/>
      <c r="F5" s="64"/>
    </row>
    <row r="6" spans="1:19" x14ac:dyDescent="0.25">
      <c r="B6" s="56" t="s">
        <v>16</v>
      </c>
      <c r="C6" s="58" t="str">
        <f>MID($F$4, FIND("(", $F$4)+1, FIND(")", $F$4)-FIND("(", $F$4)-1)</f>
        <v>j25</v>
      </c>
      <c r="E6" s="4" t="s">
        <v>100</v>
      </c>
      <c r="F6" s="5"/>
      <c r="G6" s="5"/>
      <c r="H6" s="5"/>
      <c r="I6" s="5"/>
      <c r="J6" s="5"/>
      <c r="K6" s="5"/>
      <c r="L6" s="5"/>
      <c r="M6" s="5"/>
      <c r="N6" s="5"/>
      <c r="O6" s="5"/>
      <c r="P6" s="5"/>
      <c r="Q6" s="5"/>
      <c r="R6" s="5"/>
      <c r="S6" s="5"/>
    </row>
    <row r="7" spans="1:19" x14ac:dyDescent="0.25">
      <c r="B7" s="56" t="s">
        <v>0</v>
      </c>
      <c r="C7" s="57" t="s">
        <v>2</v>
      </c>
      <c r="E7" s="4" t="s">
        <v>105</v>
      </c>
      <c r="F7" s="5"/>
      <c r="G7" s="5"/>
      <c r="H7" s="5"/>
      <c r="I7" s="5"/>
      <c r="J7" s="5"/>
      <c r="K7" s="5"/>
      <c r="L7" s="5"/>
      <c r="M7" s="5"/>
      <c r="N7" s="5"/>
      <c r="O7" s="5"/>
      <c r="P7" s="5"/>
      <c r="Q7" s="5"/>
      <c r="R7" s="5"/>
      <c r="S7" s="5"/>
    </row>
    <row r="8" spans="1:19" x14ac:dyDescent="0.25">
      <c r="B8" s="56" t="s">
        <v>5</v>
      </c>
      <c r="C8" s="57" t="str">
        <f ca="1">INDEX(INDIRECT("'"&amp;$C$7&amp;"'!$1:$100000"), MATCH($F$3, INDIRECT("'"&amp;$C$7&amp;"'!$A:$A"), 0), MATCH($B8, INDIRECT("'"&amp;$C$7&amp;"'!$1:$1"), 0))</f>
        <v>No</v>
      </c>
      <c r="E8" s="54" t="str">
        <f>IF($C6="j25", "GE HA.02 25ppm", IF($C6="j15", "GE HA.02 1x 15ppm", IF($C6="f", "GE 7F.05", IF($C6="aero", "Siemens SGT-A65 WLE", IF($C6="ccj", "1x1 GE HA.02 25ppm", #N/A)))))</f>
        <v>GE HA.02 25ppm</v>
      </c>
      <c r="F8" s="5"/>
      <c r="G8" s="5"/>
      <c r="H8" s="5"/>
      <c r="I8" s="5"/>
      <c r="J8" s="5"/>
      <c r="K8" s="5"/>
      <c r="L8" s="5"/>
      <c r="M8" s="5"/>
      <c r="N8" s="5"/>
      <c r="O8" s="5"/>
      <c r="P8" s="5"/>
      <c r="Q8" s="5"/>
      <c r="R8" s="5"/>
      <c r="S8" s="5"/>
    </row>
    <row r="9" spans="1:19" x14ac:dyDescent="0.25">
      <c r="B9" s="56" t="s">
        <v>4</v>
      </c>
      <c r="C9" s="57" t="str">
        <f ca="1">INDEX(INDIRECT("'"&amp;$C$7&amp;"'!$1:$100000"), MATCH($F$3, INDIRECT("'"&amp;$C$7&amp;"'!$A:$A"), 0), MATCH($B9, INDIRECT("'"&amp;$C$7&amp;"'!$1:$1"), 0))</f>
        <v>Yes</v>
      </c>
      <c r="E9" s="54" t="str">
        <f ca="1">IF($C$8="Yes","Gas-Only ","Dual Fuel ")&amp;IF($C9="Yes","with SCR","without SCR")</f>
        <v>Dual Fuel with SCR</v>
      </c>
      <c r="F9" s="5"/>
      <c r="G9" s="5"/>
      <c r="H9" s="5"/>
      <c r="I9" s="5"/>
      <c r="J9" s="5"/>
      <c r="K9" s="5"/>
      <c r="L9" s="5"/>
      <c r="M9" s="5"/>
      <c r="N9" s="5"/>
      <c r="O9" s="5"/>
      <c r="P9" s="5"/>
      <c r="Q9" s="5"/>
      <c r="R9" s="5"/>
      <c r="S9" s="5"/>
    </row>
    <row r="10" spans="1:19" x14ac:dyDescent="0.25">
      <c r="B10" s="56" t="s">
        <v>141</v>
      </c>
      <c r="C10" s="57" t="str">
        <f ca="1">IF(COUNTIFS(INDIRECT("'"&amp;C7&amp;"'!$A:$A"), F3,INDIRECT("'"&amp;C7&amp;"'!$B:$B"),C6)=0,"No","Yes")</f>
        <v>Yes</v>
      </c>
    </row>
    <row r="12" spans="1:19" hidden="1" outlineLevel="1" x14ac:dyDescent="0.25">
      <c r="B12" s="56"/>
      <c r="G12" s="6" t="s">
        <v>53</v>
      </c>
      <c r="H12" s="6" t="s">
        <v>53</v>
      </c>
      <c r="I12" s="6" t="s">
        <v>53</v>
      </c>
      <c r="J12" s="6" t="s">
        <v>53</v>
      </c>
      <c r="K12" s="6" t="s">
        <v>55</v>
      </c>
      <c r="L12" s="6" t="s">
        <v>55</v>
      </c>
      <c r="M12" s="6" t="s">
        <v>55</v>
      </c>
      <c r="N12" s="6" t="s">
        <v>55</v>
      </c>
      <c r="O12" s="6" t="s">
        <v>54</v>
      </c>
      <c r="P12" s="6" t="s">
        <v>54</v>
      </c>
      <c r="Q12" s="6" t="s">
        <v>54</v>
      </c>
      <c r="R12" s="6" t="s">
        <v>54</v>
      </c>
    </row>
    <row r="13" spans="1:19" hidden="1" outlineLevel="1" x14ac:dyDescent="0.25">
      <c r="B13" s="56"/>
      <c r="G13" s="6" t="s">
        <v>44</v>
      </c>
      <c r="H13" s="6" t="s">
        <v>46</v>
      </c>
      <c r="I13" s="6" t="s">
        <v>48</v>
      </c>
      <c r="J13" s="6" t="s">
        <v>50</v>
      </c>
      <c r="K13" s="6" t="s">
        <v>44</v>
      </c>
      <c r="L13" s="6" t="s">
        <v>46</v>
      </c>
      <c r="M13" s="6" t="s">
        <v>48</v>
      </c>
      <c r="N13" s="6" t="s">
        <v>50</v>
      </c>
      <c r="O13" s="6" t="s">
        <v>44</v>
      </c>
      <c r="P13" s="6" t="s">
        <v>46</v>
      </c>
      <c r="Q13" s="6" t="s">
        <v>52</v>
      </c>
      <c r="R13" s="6" t="s">
        <v>50</v>
      </c>
    </row>
    <row r="14" spans="1:19" hidden="1" outlineLevel="1" x14ac:dyDescent="0.25">
      <c r="B14" s="56"/>
      <c r="G14" s="6">
        <v>1</v>
      </c>
      <c r="H14" s="6">
        <v>1</v>
      </c>
      <c r="I14" s="6">
        <v>1</v>
      </c>
      <c r="J14" s="6">
        <v>1</v>
      </c>
      <c r="K14" s="6">
        <v>1</v>
      </c>
      <c r="L14" s="6">
        <v>1</v>
      </c>
      <c r="M14" s="6">
        <v>1</v>
      </c>
      <c r="N14" s="6">
        <v>1</v>
      </c>
      <c r="O14" s="6">
        <v>1</v>
      </c>
      <c r="P14" s="6">
        <v>1</v>
      </c>
      <c r="Q14" s="6">
        <v>1</v>
      </c>
      <c r="R14" s="6">
        <v>1</v>
      </c>
    </row>
    <row r="15" spans="1:19" collapsed="1" x14ac:dyDescent="0.25">
      <c r="B15" s="58"/>
      <c r="C15" s="58"/>
      <c r="D15" s="14"/>
      <c r="E15" s="7" t="s">
        <v>93</v>
      </c>
      <c r="F15" s="27"/>
      <c r="G15" s="27"/>
      <c r="H15" s="27"/>
      <c r="I15" s="27"/>
      <c r="J15" s="27"/>
      <c r="K15" s="27"/>
      <c r="L15" s="27"/>
      <c r="M15" s="27"/>
      <c r="N15" s="27"/>
      <c r="O15" s="27"/>
      <c r="P15" s="27"/>
      <c r="Q15" s="27"/>
      <c r="R15" s="27"/>
      <c r="S15" s="27"/>
    </row>
    <row r="16" spans="1:19" s="14" customFormat="1" x14ac:dyDescent="0.25">
      <c r="A16" s="58"/>
      <c r="B16" s="57"/>
      <c r="C16" s="57"/>
      <c r="D16" s="6"/>
      <c r="E16" s="36" t="s">
        <v>86</v>
      </c>
      <c r="F16" s="37"/>
      <c r="G16" s="38" t="s">
        <v>53</v>
      </c>
      <c r="H16" s="38"/>
      <c r="I16" s="38"/>
      <c r="J16" s="38"/>
      <c r="K16" s="38" t="s">
        <v>55</v>
      </c>
      <c r="L16" s="38"/>
      <c r="M16" s="38"/>
      <c r="N16" s="38"/>
      <c r="O16" s="38" t="s">
        <v>54</v>
      </c>
      <c r="P16" s="38"/>
      <c r="Q16" s="38"/>
      <c r="R16" s="38"/>
      <c r="S16" s="38" t="s">
        <v>82</v>
      </c>
    </row>
    <row r="17" spans="1:20" x14ac:dyDescent="0.25">
      <c r="E17" s="39" t="s">
        <v>87</v>
      </c>
      <c r="F17" s="40"/>
      <c r="G17" s="41" t="s">
        <v>53</v>
      </c>
      <c r="H17" s="41" t="s">
        <v>55</v>
      </c>
      <c r="I17" s="41" t="s">
        <v>56</v>
      </c>
      <c r="J17" s="41" t="s">
        <v>57</v>
      </c>
      <c r="K17" s="41" t="s">
        <v>53</v>
      </c>
      <c r="L17" s="41" t="s">
        <v>55</v>
      </c>
      <c r="M17" s="41" t="s">
        <v>56</v>
      </c>
      <c r="N17" s="41" t="s">
        <v>57</v>
      </c>
      <c r="O17" s="41" t="s">
        <v>53</v>
      </c>
      <c r="P17" s="41" t="s">
        <v>55</v>
      </c>
      <c r="Q17" s="41" t="s">
        <v>54</v>
      </c>
      <c r="R17" s="41" t="s">
        <v>57</v>
      </c>
      <c r="S17" s="41"/>
    </row>
    <row r="18" spans="1:20" s="14" customFormat="1" x14ac:dyDescent="0.25">
      <c r="A18" s="58" t="s">
        <v>140</v>
      </c>
      <c r="B18" s="56" t="s">
        <v>18</v>
      </c>
      <c r="C18" s="57" t="s">
        <v>26</v>
      </c>
      <c r="D18" s="6"/>
      <c r="E18" s="32" t="s">
        <v>26</v>
      </c>
      <c r="F18" s="9" t="s">
        <v>64</v>
      </c>
      <c r="G18" s="42">
        <f ca="1">IF(OR($C$10="No",$A18="Not Shown"), "-", SUMIFS(INDIRECT("'"&amp;$C$7&amp;"'!"&amp;LEFT(ADDRESS(1, MATCH(G$13, INDIRECT("'"&amp;$C$7&amp;"'!$1:$1"), 0), 1), 2)&amp;":"&amp;LEFT(ADDRESS(1, MATCH(G$13, INDIRECT("'"&amp;$C$7&amp;"'!$1:$1"), 0), 1), 2)), INDIRECT("'"&amp;$C$7&amp;"'!$A:$A"), $F$3, INDIRECT("'"&amp;$C$7&amp;"'!$B:$B"),$C$6, INDIRECT( "'"&amp;$C$7&amp;"'!$C:$C"), $C18, INDIRECT("'"&amp;$C$7&amp;"'!$G:$G"),G$12, INDIRECT( "'"&amp;$C$7&amp;"'!$F:$F"),G$14))</f>
        <v>0</v>
      </c>
      <c r="H18" s="42">
        <f ca="1">IF(OR($C$10="No",$C$6="ccj",$A18="Not Shown"), "-", SUMIFS(INDIRECT("'"&amp;$C$7&amp;"'!"&amp;LEFT(ADDRESS(1, MATCH(H$13, INDIRECT("'"&amp;$C$7&amp;"'!$1:$1"), 0), 1), 2)&amp;":"&amp;LEFT(ADDRESS(1, MATCH(H$13, INDIRECT("'"&amp;$C$7&amp;"'!$1:$1"), 0), 1), 2)), INDIRECT("'"&amp;$C$7&amp;"'!$A:$A"), $F$3, INDIRECT("'"&amp;$C$7&amp;"'!$B:$B"),$C$6, INDIRECT( "'"&amp;$C$7&amp;"'!$C:$C"), $C18, INDIRECT("'"&amp;$C$7&amp;"'!$G:$G"),H$12, INDIRECT( "'"&amp;$C$7&amp;"'!$F:$F"),H$14))</f>
        <v>0</v>
      </c>
      <c r="I18" s="42">
        <f ca="1">IF(OR($C$10="No",$A18="Not Shown"), "-", SUMIFS(INDIRECT("'"&amp;$C$7&amp;"'!"&amp;LEFT(ADDRESS(1, MATCH(I$13, INDIRECT("'"&amp;$C$7&amp;"'!$1:$1"), 0), 1), 2)&amp;":"&amp;LEFT(ADDRESS(1, MATCH(I$13, INDIRECT("'"&amp;$C$7&amp;"'!$1:$1"), 0), 1), 2)), INDIRECT("'"&amp;$C$7&amp;"'!$A:$A"), $F$3, INDIRECT("'"&amp;$C$7&amp;"'!$B:$B"),$C$6, INDIRECT( "'"&amp;$C$7&amp;"'!$C:$C"), $C18, INDIRECT("'"&amp;$C$7&amp;"'!$G:$G"),I$12, INDIRECT( "'"&amp;$C$7&amp;"'!$F:$F"),I$14))</f>
        <v>0</v>
      </c>
      <c r="J18" s="42">
        <f ca="1">IF(OR($C$10="No",$C$6="ccj",$A18="Not Shown"), "-", SUMIFS(INDIRECT("'"&amp;$C$7&amp;"'!"&amp;LEFT(ADDRESS(1, MATCH(J$13, INDIRECT("'"&amp;$C$7&amp;"'!$1:$1"), 0), 1), 2)&amp;":"&amp;LEFT(ADDRESS(1, MATCH(J$13, INDIRECT("'"&amp;$C$7&amp;"'!$1:$1"), 0), 1), 2)), INDIRECT("'"&amp;$C$7&amp;"'!$A:$A"), $F$3, INDIRECT("'"&amp;$C$7&amp;"'!$B:$B"),$C$6, INDIRECT( "'"&amp;$C$7&amp;"'!$C:$C"), $C18, INDIRECT("'"&amp;$C$7&amp;"'!$G:$G"),J$12, INDIRECT( "'"&amp;$C$7&amp;"'!$F:$F"),J$14))</f>
        <v>0</v>
      </c>
      <c r="K18" s="42">
        <f ca="1">IF(OR($C$10="No",$A18="Not Shown"), "-", SUMIFS(INDIRECT("'"&amp;$C$7&amp;"'!"&amp;LEFT(ADDRESS(1, MATCH(K$13, INDIRECT("'"&amp;$C$7&amp;"'!$1:$1"), 0), 1), 2)&amp;":"&amp;LEFT(ADDRESS(1, MATCH(K$13, INDIRECT("'"&amp;$C$7&amp;"'!$1:$1"), 0), 1), 2)), INDIRECT("'"&amp;$C$7&amp;"'!$A:$A"), $F$3, INDIRECT("'"&amp;$C$7&amp;"'!$B:$B"),$C$6, INDIRECT( "'"&amp;$C$7&amp;"'!$C:$C"), $C18, INDIRECT("'"&amp;$C$7&amp;"'!$G:$G"),K$12, INDIRECT( "'"&amp;$C$7&amp;"'!$F:$F"),K$14))</f>
        <v>11</v>
      </c>
      <c r="L18" s="42">
        <f ca="1">IF(OR($C$10="No",$C$6="ccj",$A18="Not Shown"), "-", SUMIFS(INDIRECT("'"&amp;$C$7&amp;"'!"&amp;LEFT(ADDRESS(1, MATCH(L$13, INDIRECT("'"&amp;$C$7&amp;"'!$1:$1"), 0), 1), 2)&amp;":"&amp;LEFT(ADDRESS(1, MATCH(L$13, INDIRECT("'"&amp;$C$7&amp;"'!$1:$1"), 0), 1), 2)), INDIRECT("'"&amp;$C$7&amp;"'!$A:$A"), $F$3, INDIRECT("'"&amp;$C$7&amp;"'!$B:$B"),$C$6, INDIRECT( "'"&amp;$C$7&amp;"'!$C:$C"), $C18, INDIRECT("'"&amp;$C$7&amp;"'!$G:$G"),L$12, INDIRECT( "'"&amp;$C$7&amp;"'!$F:$F"),L$14))</f>
        <v>25</v>
      </c>
      <c r="M18" s="42">
        <f ca="1">IF(OR($C$10="No",$A18="Not Shown"), "-", SUMIFS(INDIRECT("'"&amp;$C$7&amp;"'!"&amp;LEFT(ADDRESS(1, MATCH(M$13, INDIRECT("'"&amp;$C$7&amp;"'!$1:$1"), 0), 1), 2)&amp;":"&amp;LEFT(ADDRESS(1, MATCH(M$13, INDIRECT("'"&amp;$C$7&amp;"'!$1:$1"), 0), 1), 2)), INDIRECT("'"&amp;$C$7&amp;"'!$A:$A"), $F$3, INDIRECT("'"&amp;$C$7&amp;"'!$B:$B"),$C$6, INDIRECT( "'"&amp;$C$7&amp;"'!$C:$C"), $C18, INDIRECT("'"&amp;$C$7&amp;"'!$G:$G"),M$12, INDIRECT( "'"&amp;$C$7&amp;"'!$F:$F"),M$14))</f>
        <v>384</v>
      </c>
      <c r="N18" s="42">
        <f ca="1">IF(OR($C$10="No",$C$6="ccj",$A18="Not Shown"), "-", SUMIFS(INDIRECT("'"&amp;$C$7&amp;"'!"&amp;LEFT(ADDRESS(1, MATCH(N$13, INDIRECT("'"&amp;$C$7&amp;"'!$1:$1"), 0), 1), 2)&amp;":"&amp;LEFT(ADDRESS(1, MATCH(N$13, INDIRECT("'"&amp;$C$7&amp;"'!$1:$1"), 0), 1), 2)), INDIRECT("'"&amp;$C$7&amp;"'!$A:$A"), $F$3, INDIRECT("'"&amp;$C$7&amp;"'!$B:$B"),$C$6, INDIRECT( "'"&amp;$C$7&amp;"'!$C:$C"), $C18, INDIRECT("'"&amp;$C$7&amp;"'!$G:$G"),N$12, INDIRECT( "'"&amp;$C$7&amp;"'!$F:$F"),N$14))</f>
        <v>0</v>
      </c>
      <c r="O18" s="42">
        <f ca="1">IF(OR($C$10="No",$A18="Not Shown"), "-", SUMIFS(INDIRECT("'"&amp;$C$7&amp;"'!"&amp;LEFT(ADDRESS(1, MATCH(O$13, INDIRECT("'"&amp;$C$7&amp;"'!$1:$1"), 0), 1), 2)&amp;":"&amp;LEFT(ADDRESS(1, MATCH(O$13, INDIRECT("'"&amp;$C$7&amp;"'!$1:$1"), 0), 1), 2)), INDIRECT("'"&amp;$C$7&amp;"'!$A:$A"), $F$3, INDIRECT("'"&amp;$C$7&amp;"'!$B:$B"),$C$6, INDIRECT( "'"&amp;$C$7&amp;"'!$C:$C"), $C18, INDIRECT("'"&amp;$C$7&amp;"'!$G:$G"),O$12, INDIRECT( "'"&amp;$C$7&amp;"'!$F:$F"),O$14))</f>
        <v>5</v>
      </c>
      <c r="P18" s="42">
        <f ca="1">IF(OR($C$10="No",$C$6="ccj",$A18="Not Shown"), "-", SUMIFS(INDIRECT("'"&amp;$C$7&amp;"'!"&amp;LEFT(ADDRESS(1, MATCH(P$13, INDIRECT("'"&amp;$C$7&amp;"'!$1:$1"), 0), 1), 2)&amp;":"&amp;LEFT(ADDRESS(1, MATCH(P$13, INDIRECT("'"&amp;$C$7&amp;"'!$1:$1"), 0), 1), 2)), INDIRECT("'"&amp;$C$7&amp;"'!$A:$A"), $F$3, INDIRECT("'"&amp;$C$7&amp;"'!$B:$B"),$C$6, INDIRECT( "'"&amp;$C$7&amp;"'!$C:$C"), $C18, INDIRECT("'"&amp;$C$7&amp;"'!$G:$G"),P$12, INDIRECT( "'"&amp;$C$7&amp;"'!$F:$F"),P$14))</f>
        <v>20</v>
      </c>
      <c r="Q18" s="42">
        <f ca="1">IF(OR($C$10="No",$A18="Not Shown"), "-", SUMIFS(INDIRECT("'"&amp;$C$7&amp;"'!"&amp;LEFT(ADDRESS(1, MATCH(Q$13, INDIRECT("'"&amp;$C$7&amp;"'!$1:$1"), 0), 1), 2)&amp;":"&amp;LEFT(ADDRESS(1, MATCH(Q$13, INDIRECT("'"&amp;$C$7&amp;"'!$1:$1"), 0), 1), 2)), INDIRECT("'"&amp;$C$7&amp;"'!$A:$A"), $F$3, INDIRECT("'"&amp;$C$7&amp;"'!$B:$B"),$C$6, INDIRECT( "'"&amp;$C$7&amp;"'!$C:$C"), $C18, INDIRECT("'"&amp;$C$7&amp;"'!$G:$G"),Q$12, INDIRECT( "'"&amp;$C$7&amp;"'!$F:$F"),Q$14))</f>
        <v>8315</v>
      </c>
      <c r="R18" s="42">
        <f ca="1">IF(OR($C$10="No",$C$6="ccj",$A18="Not Shown"), "-", SUMIFS(INDIRECT("'"&amp;$C$7&amp;"'!"&amp;LEFT(ADDRESS(1, MATCH(R$13, INDIRECT("'"&amp;$C$7&amp;"'!$1:$1"), 0), 1), 2)&amp;":"&amp;LEFT(ADDRESS(1, MATCH(R$13, INDIRECT("'"&amp;$C$7&amp;"'!$1:$1"), 0), 1), 2)), INDIRECT("'"&amp;$C$7&amp;"'!$A:$A"), $F$3, INDIRECT("'"&amp;$C$7&amp;"'!$B:$B"),$C$6, INDIRECT( "'"&amp;$C$7&amp;"'!$C:$C"), $C18, INDIRECT("'"&amp;$C$7&amp;"'!$G:$G"),R$12, INDIRECT( "'"&amp;$C$7&amp;"'!$F:$F"),R$14))</f>
        <v>0</v>
      </c>
      <c r="S18" s="42">
        <f ca="1">IF(G18="-","-",SUM(G18:R18))</f>
        <v>8760</v>
      </c>
    </row>
    <row r="19" spans="1:20" s="14" customFormat="1" x14ac:dyDescent="0.25">
      <c r="A19" s="58" t="s">
        <v>140</v>
      </c>
      <c r="B19" s="56" t="s">
        <v>18</v>
      </c>
      <c r="C19" s="57" t="s">
        <v>29</v>
      </c>
      <c r="D19" s="6"/>
      <c r="E19" s="32" t="s">
        <v>29</v>
      </c>
      <c r="F19" s="9" t="s">
        <v>65</v>
      </c>
      <c r="G19" s="42">
        <f t="shared" ref="G19:Q23" ca="1" si="0">IF(OR($C$10="No",$A19="Not Shown"), "-", SUMIFS(INDIRECT("'"&amp;$C$7&amp;"'!"&amp;LEFT(ADDRESS(1, MATCH(G$13, INDIRECT("'"&amp;$C$7&amp;"'!$1:$1"), 0), 1), 2)&amp;":"&amp;LEFT(ADDRESS(1, MATCH(G$13, INDIRECT("'"&amp;$C$7&amp;"'!$1:$1"), 0), 1), 2)), INDIRECT("'"&amp;$C$7&amp;"'!$A:$A"), $F$3, INDIRECT("'"&amp;$C$7&amp;"'!$B:$B"),$C$6, INDIRECT( "'"&amp;$C$7&amp;"'!$C:$C"), $C19, INDIRECT("'"&amp;$C$7&amp;"'!$G:$G"),G$12, INDIRECT( "'"&amp;$C$7&amp;"'!$F:$F"),G$14))</f>
        <v>0</v>
      </c>
      <c r="H19" s="42">
        <f t="shared" ref="H19:R23" ca="1" si="1">IF(OR($C$10="No",$C$6="ccj",$A19="Not Shown"), "-", SUMIFS(INDIRECT("'"&amp;$C$7&amp;"'!"&amp;LEFT(ADDRESS(1, MATCH(H$13, INDIRECT("'"&amp;$C$7&amp;"'!$1:$1"), 0), 1), 2)&amp;":"&amp;LEFT(ADDRESS(1, MATCH(H$13, INDIRECT("'"&amp;$C$7&amp;"'!$1:$1"), 0), 1), 2)), INDIRECT("'"&amp;$C$7&amp;"'!$A:$A"), $F$3, INDIRECT("'"&amp;$C$7&amp;"'!$B:$B"),$C$6, INDIRECT( "'"&amp;$C$7&amp;"'!$C:$C"), $C19, INDIRECT("'"&amp;$C$7&amp;"'!$G:$G"),H$12, INDIRECT( "'"&amp;$C$7&amp;"'!$F:$F"),H$14))</f>
        <v>0</v>
      </c>
      <c r="I19" s="42">
        <f t="shared" ca="1" si="0"/>
        <v>44</v>
      </c>
      <c r="J19" s="42">
        <f t="shared" ca="1" si="1"/>
        <v>0</v>
      </c>
      <c r="K19" s="42">
        <f t="shared" ca="1" si="0"/>
        <v>3</v>
      </c>
      <c r="L19" s="42">
        <f t="shared" ca="1" si="1"/>
        <v>30</v>
      </c>
      <c r="M19" s="42">
        <f t="shared" ca="1" si="0"/>
        <v>214</v>
      </c>
      <c r="N19" s="42">
        <f t="shared" ca="1" si="1"/>
        <v>0</v>
      </c>
      <c r="O19" s="42">
        <f t="shared" ca="1" si="0"/>
        <v>22</v>
      </c>
      <c r="P19" s="42">
        <f t="shared" ca="1" si="1"/>
        <v>29</v>
      </c>
      <c r="Q19" s="42">
        <f t="shared" ca="1" si="0"/>
        <v>8418</v>
      </c>
      <c r="R19" s="42">
        <f t="shared" ca="1" si="1"/>
        <v>0</v>
      </c>
      <c r="S19" s="42">
        <f t="shared" ref="S19:S23" ca="1" si="2">IF(G19="-","-",SUM(G19:R19))</f>
        <v>8760</v>
      </c>
    </row>
    <row r="20" spans="1:20" x14ac:dyDescent="0.25">
      <c r="A20" s="58" t="s">
        <v>140</v>
      </c>
      <c r="B20" s="56" t="s">
        <v>18</v>
      </c>
      <c r="C20" s="57" t="s">
        <v>31</v>
      </c>
      <c r="E20" s="32" t="s">
        <v>66</v>
      </c>
      <c r="F20" s="9" t="s">
        <v>67</v>
      </c>
      <c r="G20" s="42">
        <f t="shared" ca="1" si="0"/>
        <v>0</v>
      </c>
      <c r="H20" s="42">
        <f t="shared" ca="1" si="1"/>
        <v>0</v>
      </c>
      <c r="I20" s="42">
        <f t="shared" ca="1" si="0"/>
        <v>0</v>
      </c>
      <c r="J20" s="42">
        <f t="shared" ca="1" si="1"/>
        <v>0</v>
      </c>
      <c r="K20" s="42">
        <f t="shared" ca="1" si="0"/>
        <v>10</v>
      </c>
      <c r="L20" s="42">
        <f t="shared" ca="1" si="1"/>
        <v>91</v>
      </c>
      <c r="M20" s="42">
        <f t="shared" ca="1" si="0"/>
        <v>8646</v>
      </c>
      <c r="N20" s="42">
        <f t="shared" ca="1" si="1"/>
        <v>0</v>
      </c>
      <c r="O20" s="42">
        <f t="shared" ca="1" si="0"/>
        <v>0</v>
      </c>
      <c r="P20" s="42">
        <f t="shared" ca="1" si="1"/>
        <v>0</v>
      </c>
      <c r="Q20" s="42">
        <f t="shared" ca="1" si="0"/>
        <v>13</v>
      </c>
      <c r="R20" s="42">
        <f t="shared" ca="1" si="1"/>
        <v>0</v>
      </c>
      <c r="S20" s="42">
        <f t="shared" ca="1" si="2"/>
        <v>8760</v>
      </c>
    </row>
    <row r="21" spans="1:20" x14ac:dyDescent="0.25">
      <c r="A21" s="57" t="str">
        <f ca="1">IF($C$9="No", "Not Shown", "Shown")</f>
        <v>Shown</v>
      </c>
      <c r="B21" s="56" t="s">
        <v>18</v>
      </c>
      <c r="C21" s="57" t="s">
        <v>34</v>
      </c>
      <c r="E21" s="32" t="s">
        <v>66</v>
      </c>
      <c r="F21" s="9" t="s">
        <v>68</v>
      </c>
      <c r="G21" s="42">
        <f t="shared" ca="1" si="0"/>
        <v>0</v>
      </c>
      <c r="H21" s="42">
        <f t="shared" ca="1" si="1"/>
        <v>0</v>
      </c>
      <c r="I21" s="42">
        <f t="shared" ca="1" si="0"/>
        <v>0</v>
      </c>
      <c r="J21" s="42">
        <f t="shared" ca="1" si="1"/>
        <v>0</v>
      </c>
      <c r="K21" s="42">
        <f t="shared" ca="1" si="0"/>
        <v>10</v>
      </c>
      <c r="L21" s="42">
        <f t="shared" ca="1" si="1"/>
        <v>91</v>
      </c>
      <c r="M21" s="42">
        <f t="shared" ca="1" si="0"/>
        <v>8646</v>
      </c>
      <c r="N21" s="42">
        <f t="shared" ca="1" si="1"/>
        <v>0</v>
      </c>
      <c r="O21" s="42">
        <f t="shared" ca="1" si="0"/>
        <v>0</v>
      </c>
      <c r="P21" s="42">
        <f t="shared" ca="1" si="1"/>
        <v>0</v>
      </c>
      <c r="Q21" s="42">
        <f t="shared" ca="1" si="0"/>
        <v>13</v>
      </c>
      <c r="R21" s="42">
        <f t="shared" ca="1" si="1"/>
        <v>0</v>
      </c>
      <c r="S21" s="42">
        <f t="shared" ca="1" si="2"/>
        <v>8760</v>
      </c>
    </row>
    <row r="22" spans="1:20" x14ac:dyDescent="0.25">
      <c r="A22" s="57" t="str">
        <f ca="1">IF(OR($C$9="No",$C$8="Yes"), "Not Shown", "Shown")</f>
        <v>Shown</v>
      </c>
      <c r="B22" s="56" t="s">
        <v>18</v>
      </c>
      <c r="C22" s="57" t="s">
        <v>35</v>
      </c>
      <c r="E22" s="8" t="s">
        <v>35</v>
      </c>
      <c r="F22" s="9" t="s">
        <v>37</v>
      </c>
      <c r="G22" s="42">
        <f t="shared" ca="1" si="0"/>
        <v>17</v>
      </c>
      <c r="H22" s="42">
        <f t="shared" ca="1" si="1"/>
        <v>0</v>
      </c>
      <c r="I22" s="42">
        <f t="shared" ca="1" si="0"/>
        <v>0</v>
      </c>
      <c r="J22" s="42">
        <f t="shared" ca="1" si="1"/>
        <v>0</v>
      </c>
      <c r="K22" s="42">
        <f t="shared" ca="1" si="0"/>
        <v>14</v>
      </c>
      <c r="L22" s="42">
        <f t="shared" ca="1" si="1"/>
        <v>90</v>
      </c>
      <c r="M22" s="42">
        <f t="shared" ca="1" si="0"/>
        <v>8626</v>
      </c>
      <c r="N22" s="42">
        <f t="shared" ca="1" si="1"/>
        <v>0</v>
      </c>
      <c r="O22" s="42">
        <f t="shared" ca="1" si="0"/>
        <v>0</v>
      </c>
      <c r="P22" s="42">
        <f t="shared" ca="1" si="1"/>
        <v>0</v>
      </c>
      <c r="Q22" s="42">
        <f t="shared" ca="1" si="0"/>
        <v>13</v>
      </c>
      <c r="R22" s="42">
        <f t="shared" ca="1" si="1"/>
        <v>0</v>
      </c>
      <c r="S22" s="42">
        <f t="shared" ca="1" si="2"/>
        <v>8760</v>
      </c>
    </row>
    <row r="23" spans="1:20" x14ac:dyDescent="0.25">
      <c r="A23" s="57" t="str">
        <f ca="1">IF(OR($C$9="No",$C$8="Yes"), "Not Shown", "Shown")</f>
        <v>Shown</v>
      </c>
      <c r="B23" s="56" t="s">
        <v>18</v>
      </c>
      <c r="C23" s="57" t="s">
        <v>38</v>
      </c>
      <c r="E23" s="8" t="s">
        <v>38</v>
      </c>
      <c r="F23" s="9" t="s">
        <v>70</v>
      </c>
      <c r="G23" s="42">
        <f t="shared" ca="1" si="0"/>
        <v>64</v>
      </c>
      <c r="H23" s="42">
        <f t="shared" ca="1" si="1"/>
        <v>0</v>
      </c>
      <c r="I23" s="42">
        <f t="shared" ca="1" si="0"/>
        <v>14</v>
      </c>
      <c r="J23" s="42">
        <f t="shared" ca="1" si="1"/>
        <v>0</v>
      </c>
      <c r="K23" s="42">
        <f t="shared" ca="1" si="0"/>
        <v>57</v>
      </c>
      <c r="L23" s="42">
        <f t="shared" ca="1" si="1"/>
        <v>74</v>
      </c>
      <c r="M23" s="42">
        <f t="shared" ca="1" si="0"/>
        <v>8538</v>
      </c>
      <c r="N23" s="42">
        <f t="shared" ca="1" si="1"/>
        <v>0</v>
      </c>
      <c r="O23" s="42">
        <f t="shared" ca="1" si="0"/>
        <v>0</v>
      </c>
      <c r="P23" s="42">
        <f t="shared" ca="1" si="1"/>
        <v>0</v>
      </c>
      <c r="Q23" s="42">
        <f t="shared" ca="1" si="0"/>
        <v>13</v>
      </c>
      <c r="R23" s="42">
        <f t="shared" ca="1" si="1"/>
        <v>0</v>
      </c>
      <c r="S23" s="42">
        <f t="shared" ca="1" si="2"/>
        <v>8760</v>
      </c>
    </row>
    <row r="25" spans="1:20" hidden="1" outlineLevel="1" x14ac:dyDescent="0.25">
      <c r="G25" s="6">
        <v>2</v>
      </c>
      <c r="H25" s="6">
        <v>2</v>
      </c>
      <c r="I25" s="6">
        <v>2</v>
      </c>
      <c r="J25" s="6">
        <v>2</v>
      </c>
      <c r="K25" s="6">
        <v>2</v>
      </c>
      <c r="L25" s="6">
        <v>2</v>
      </c>
      <c r="M25" s="6">
        <v>2</v>
      </c>
      <c r="N25" s="6">
        <v>2</v>
      </c>
      <c r="O25" s="6">
        <v>2</v>
      </c>
      <c r="P25" s="6">
        <v>2</v>
      </c>
      <c r="Q25" s="6">
        <v>2</v>
      </c>
      <c r="R25" s="6">
        <v>2</v>
      </c>
    </row>
    <row r="26" spans="1:20" collapsed="1" x14ac:dyDescent="0.25">
      <c r="E26" s="7" t="s">
        <v>95</v>
      </c>
      <c r="F26" s="27"/>
      <c r="G26" s="27"/>
      <c r="H26" s="27"/>
      <c r="I26" s="27"/>
      <c r="J26" s="27"/>
      <c r="K26" s="27"/>
      <c r="L26" s="27"/>
      <c r="M26" s="27"/>
      <c r="N26" s="27"/>
      <c r="O26" s="27"/>
      <c r="P26" s="27"/>
      <c r="Q26" s="27"/>
      <c r="R26" s="27"/>
      <c r="S26" s="27"/>
    </row>
    <row r="27" spans="1:20" s="14" customFormat="1" x14ac:dyDescent="0.25">
      <c r="A27" s="58"/>
      <c r="B27" s="58"/>
      <c r="C27" s="58"/>
      <c r="E27" s="36" t="s">
        <v>86</v>
      </c>
      <c r="F27" s="37"/>
      <c r="G27" s="38" t="s">
        <v>53</v>
      </c>
      <c r="H27" s="38"/>
      <c r="I27" s="38"/>
      <c r="J27" s="38"/>
      <c r="K27" s="38" t="s">
        <v>55</v>
      </c>
      <c r="L27" s="38"/>
      <c r="M27" s="38"/>
      <c r="N27" s="38"/>
      <c r="O27" s="38" t="s">
        <v>54</v>
      </c>
      <c r="P27" s="38"/>
      <c r="Q27" s="38"/>
      <c r="R27" s="38"/>
      <c r="S27" s="38" t="s">
        <v>82</v>
      </c>
    </row>
    <row r="28" spans="1:20" x14ac:dyDescent="0.25">
      <c r="E28" s="39" t="s">
        <v>87</v>
      </c>
      <c r="F28" s="40"/>
      <c r="G28" s="41" t="s">
        <v>53</v>
      </c>
      <c r="H28" s="41" t="s">
        <v>55</v>
      </c>
      <c r="I28" s="41" t="s">
        <v>56</v>
      </c>
      <c r="J28" s="41" t="s">
        <v>57</v>
      </c>
      <c r="K28" s="41" t="s">
        <v>53</v>
      </c>
      <c r="L28" s="41" t="s">
        <v>55</v>
      </c>
      <c r="M28" s="41" t="s">
        <v>56</v>
      </c>
      <c r="N28" s="41" t="s">
        <v>57</v>
      </c>
      <c r="O28" s="41" t="s">
        <v>53</v>
      </c>
      <c r="P28" s="41" t="s">
        <v>55</v>
      </c>
      <c r="Q28" s="41" t="s">
        <v>54</v>
      </c>
      <c r="R28" s="41" t="s">
        <v>57</v>
      </c>
      <c r="S28" s="41"/>
    </row>
    <row r="29" spans="1:20" s="14" customFormat="1" x14ac:dyDescent="0.25">
      <c r="A29" s="58" t="s">
        <v>140</v>
      </c>
      <c r="B29" s="56" t="s">
        <v>18</v>
      </c>
      <c r="C29" s="57" t="s">
        <v>26</v>
      </c>
      <c r="D29" s="6"/>
      <c r="E29" s="32" t="s">
        <v>26</v>
      </c>
      <c r="F29" s="9" t="s">
        <v>64</v>
      </c>
      <c r="G29" s="42">
        <f ca="1">IF(OR($C$10="No",$A29="Not Shown"), "-", SUMIFS(INDIRECT("'"&amp;$C$7&amp;"'!"&amp;LEFT(ADDRESS(1, MATCH(G$13, INDIRECT("'"&amp;$C$7&amp;"'!$1:$1"), 0), 1), 2)&amp;":"&amp;LEFT(ADDRESS(1, MATCH(G$13, INDIRECT("'"&amp;$C$7&amp;"'!$1:$1"), 0), 1), 2)), INDIRECT("'"&amp;$C$7&amp;"'!$A:$A"), $F$3, INDIRECT("'"&amp;$C$7&amp;"'!$B:$B"),$C$6, INDIRECT( "'"&amp;$C$7&amp;"'!$C:$C"), $C29, INDIRECT("'"&amp;$C$7&amp;"'!$G:$G"),G$12, INDIRECT( "'"&amp;$C$7&amp;"'!$F:$F"),G$25))</f>
        <v>142</v>
      </c>
      <c r="H29" s="42">
        <f ca="1">IF(OR($C$10="No",$C$6="ccj",$A29="Not Shown"), "-", SUMIFS(INDIRECT("'"&amp;$C$7&amp;"'!"&amp;LEFT(ADDRESS(1, MATCH(H$13, INDIRECT("'"&amp;$C$7&amp;"'!$1:$1"), 0), 1), 2)&amp;":"&amp;LEFT(ADDRESS(1, MATCH(H$13, INDIRECT("'"&amp;$C$7&amp;"'!$1:$1"), 0), 1), 2)), INDIRECT("'"&amp;$C$7&amp;"'!$A:$A"), $F$3, INDIRECT("'"&amp;$C$7&amp;"'!$B:$B"),$C$6, INDIRECT( "'"&amp;$C$7&amp;"'!$C:$C"), $C29, INDIRECT("'"&amp;$C$7&amp;"'!$G:$G"),H$12, INDIRECT( "'"&amp;$C$7&amp;"'!$F:$F"),H$25))</f>
        <v>0</v>
      </c>
      <c r="I29" s="42">
        <f ca="1">IF(OR($C$10="No",$A29="Not Shown"), "-", SUMIFS(INDIRECT("'"&amp;$C$7&amp;"'!"&amp;LEFT(ADDRESS(1, MATCH(I$13, INDIRECT("'"&amp;$C$7&amp;"'!$1:$1"), 0), 1), 2)&amp;":"&amp;LEFT(ADDRESS(1, MATCH(I$13, INDIRECT("'"&amp;$C$7&amp;"'!$1:$1"), 0), 1), 2)), INDIRECT("'"&amp;$C$7&amp;"'!$A:$A"), $F$3, INDIRECT("'"&amp;$C$7&amp;"'!$B:$B"),$C$6, INDIRECT( "'"&amp;$C$7&amp;"'!$C:$C"), $C29, INDIRECT("'"&amp;$C$7&amp;"'!$G:$G"),I$12, INDIRECT( "'"&amp;$C$7&amp;"'!$F:$F"),I$25))</f>
        <v>25</v>
      </c>
      <c r="J29" s="42">
        <f ca="1">IF(OR($C$10="No",$C$6="ccj",$A29="Not Shown"), "-", SUMIFS(INDIRECT("'"&amp;$C$7&amp;"'!"&amp;LEFT(ADDRESS(1, MATCH(J$13, INDIRECT("'"&amp;$C$7&amp;"'!$1:$1"), 0), 1), 2)&amp;":"&amp;LEFT(ADDRESS(1, MATCH(J$13, INDIRECT("'"&amp;$C$7&amp;"'!$1:$1"), 0), 1), 2)), INDIRECT("'"&amp;$C$7&amp;"'!$A:$A"), $F$3, INDIRECT("'"&amp;$C$7&amp;"'!$B:$B"),$C$6, INDIRECT( "'"&amp;$C$7&amp;"'!$C:$C"), $C29, INDIRECT("'"&amp;$C$7&amp;"'!$G:$G"),J$12, INDIRECT( "'"&amp;$C$7&amp;"'!$F:$F"),J$25))</f>
        <v>0</v>
      </c>
      <c r="K29" s="42">
        <f ca="1">IF(OR($C$10="No",$A29="Not Shown"), "-", SUMIFS(INDIRECT("'"&amp;$C$7&amp;"'!"&amp;LEFT(ADDRESS(1, MATCH(K$13, INDIRECT("'"&amp;$C$7&amp;"'!$1:$1"), 0), 1), 2)&amp;":"&amp;LEFT(ADDRESS(1, MATCH(K$13, INDIRECT("'"&amp;$C$7&amp;"'!$1:$1"), 0), 1), 2)), INDIRECT("'"&amp;$C$7&amp;"'!$A:$A"), $F$3, INDIRECT("'"&amp;$C$7&amp;"'!$B:$B"),$C$6, INDIRECT( "'"&amp;$C$7&amp;"'!$C:$C"), $C29, INDIRECT("'"&amp;$C$7&amp;"'!$G:$G"),K$12, INDIRECT( "'"&amp;$C$7&amp;"'!$F:$F"),K$25))</f>
        <v>10</v>
      </c>
      <c r="L29" s="42">
        <f ca="1">IF(OR($C$10="No",$C$6="ccj",$A29="Not Shown"), "-", SUMIFS(INDIRECT("'"&amp;$C$7&amp;"'!"&amp;LEFT(ADDRESS(1, MATCH(L$13, INDIRECT("'"&amp;$C$7&amp;"'!$1:$1"), 0), 1), 2)&amp;":"&amp;LEFT(ADDRESS(1, MATCH(L$13, INDIRECT("'"&amp;$C$7&amp;"'!$1:$1"), 0), 1), 2)), INDIRECT("'"&amp;$C$7&amp;"'!$A:$A"), $F$3, INDIRECT("'"&amp;$C$7&amp;"'!$B:$B"),$C$6, INDIRECT( "'"&amp;$C$7&amp;"'!$C:$C"), $C29, INDIRECT("'"&amp;$C$7&amp;"'!$G:$G"),L$12, INDIRECT( "'"&amp;$C$7&amp;"'!$F:$F"),L$25))</f>
        <v>29</v>
      </c>
      <c r="M29" s="42">
        <f ca="1">IF(OR($C$10="No",$A29="Not Shown"), "-", SUMIFS(INDIRECT("'"&amp;$C$7&amp;"'!"&amp;LEFT(ADDRESS(1, MATCH(M$13, INDIRECT("'"&amp;$C$7&amp;"'!$1:$1"), 0), 1), 2)&amp;":"&amp;LEFT(ADDRESS(1, MATCH(M$13, INDIRECT("'"&amp;$C$7&amp;"'!$1:$1"), 0), 1), 2)), INDIRECT("'"&amp;$C$7&amp;"'!$A:$A"), $F$3, INDIRECT("'"&amp;$C$7&amp;"'!$B:$B"),$C$6, INDIRECT( "'"&amp;$C$7&amp;"'!$C:$C"), $C29, INDIRECT("'"&amp;$C$7&amp;"'!$G:$G"),M$12, INDIRECT( "'"&amp;$C$7&amp;"'!$F:$F"),M$25))</f>
        <v>98</v>
      </c>
      <c r="N29" s="42">
        <f ca="1">IF(OR($C$10="No",$C$6="ccj",$A29="Not Shown"), "-", SUMIFS(INDIRECT("'"&amp;$C$7&amp;"'!"&amp;LEFT(ADDRESS(1, MATCH(N$13, INDIRECT("'"&amp;$C$7&amp;"'!$1:$1"), 0), 1), 2)&amp;":"&amp;LEFT(ADDRESS(1, MATCH(N$13, INDIRECT("'"&amp;$C$7&amp;"'!$1:$1"), 0), 1), 2)), INDIRECT("'"&amp;$C$7&amp;"'!$A:$A"), $F$3, INDIRECT("'"&amp;$C$7&amp;"'!$B:$B"),$C$6, INDIRECT( "'"&amp;$C$7&amp;"'!$C:$C"), $C29, INDIRECT("'"&amp;$C$7&amp;"'!$G:$G"),N$12, INDIRECT( "'"&amp;$C$7&amp;"'!$F:$F"),N$25))</f>
        <v>0</v>
      </c>
      <c r="O29" s="42">
        <f ca="1">IF(OR($C$10="No",$A29="Not Shown"), "-", SUMIFS(INDIRECT("'"&amp;$C$7&amp;"'!"&amp;LEFT(ADDRESS(1, MATCH(O$13, INDIRECT("'"&amp;$C$7&amp;"'!$1:$1"), 0), 1), 2)&amp;":"&amp;LEFT(ADDRESS(1, MATCH(O$13, INDIRECT("'"&amp;$C$7&amp;"'!$1:$1"), 0), 1), 2)), INDIRECT("'"&amp;$C$7&amp;"'!$A:$A"), $F$3, INDIRECT("'"&amp;$C$7&amp;"'!$B:$B"),$C$6, INDIRECT( "'"&amp;$C$7&amp;"'!$C:$C"), $C29, INDIRECT("'"&amp;$C$7&amp;"'!$G:$G"),O$12, INDIRECT( "'"&amp;$C$7&amp;"'!$F:$F"),O$25))</f>
        <v>50</v>
      </c>
      <c r="P29" s="42">
        <f ca="1">IF(OR($C$10="No",$C$6="ccj",$A29="Not Shown"), "-", SUMIFS(INDIRECT("'"&amp;$C$7&amp;"'!"&amp;LEFT(ADDRESS(1, MATCH(P$13, INDIRECT("'"&amp;$C$7&amp;"'!$1:$1"), 0), 1), 2)&amp;":"&amp;LEFT(ADDRESS(1, MATCH(P$13, INDIRECT("'"&amp;$C$7&amp;"'!$1:$1"), 0), 1), 2)), INDIRECT("'"&amp;$C$7&amp;"'!$A:$A"), $F$3, INDIRECT("'"&amp;$C$7&amp;"'!$B:$B"),$C$6, INDIRECT( "'"&amp;$C$7&amp;"'!$C:$C"), $C29, INDIRECT("'"&amp;$C$7&amp;"'!$G:$G"),P$12, INDIRECT( "'"&amp;$C$7&amp;"'!$F:$F"),P$25))</f>
        <v>30</v>
      </c>
      <c r="Q29" s="42">
        <f ca="1">IF(OR($C$10="No",$A29="Not Shown"), "-", SUMIFS(INDIRECT("'"&amp;$C$7&amp;"'!"&amp;LEFT(ADDRESS(1, MATCH(Q$13, INDIRECT("'"&amp;$C$7&amp;"'!$1:$1"), 0), 1), 2)&amp;":"&amp;LEFT(ADDRESS(1, MATCH(Q$13, INDIRECT("'"&amp;$C$7&amp;"'!$1:$1"), 0), 1), 2)), INDIRECT("'"&amp;$C$7&amp;"'!$A:$A"), $F$3, INDIRECT("'"&amp;$C$7&amp;"'!$B:$B"),$C$6, INDIRECT( "'"&amp;$C$7&amp;"'!$C:$C"), $C29, INDIRECT("'"&amp;$C$7&amp;"'!$G:$G"),Q$12, INDIRECT( "'"&amp;$C$7&amp;"'!$F:$F"),Q$25))</f>
        <v>8376</v>
      </c>
      <c r="R29" s="42">
        <f ca="1">IF(OR($C$10="No",$C$6="ccj",$A29="Not Shown"), "-", SUMIFS(INDIRECT("'"&amp;$C$7&amp;"'!"&amp;LEFT(ADDRESS(1, MATCH(R$13, INDIRECT("'"&amp;$C$7&amp;"'!$1:$1"), 0), 1), 2)&amp;":"&amp;LEFT(ADDRESS(1, MATCH(R$13, INDIRECT("'"&amp;$C$7&amp;"'!$1:$1"), 0), 1), 2)), INDIRECT("'"&amp;$C$7&amp;"'!$A:$A"), $F$3, INDIRECT("'"&amp;$C$7&amp;"'!$B:$B"),$C$6, INDIRECT( "'"&amp;$C$7&amp;"'!$C:$C"), $C29, INDIRECT("'"&amp;$C$7&amp;"'!$G:$G"),R$12, INDIRECT( "'"&amp;$C$7&amp;"'!$F:$F"),R$25))</f>
        <v>0</v>
      </c>
      <c r="S29" s="42">
        <f ca="1">IF(G29="-","-",SUM(G29:R29))</f>
        <v>8760</v>
      </c>
    </row>
    <row r="30" spans="1:20" s="14" customFormat="1" x14ac:dyDescent="0.25">
      <c r="A30" s="58" t="s">
        <v>140</v>
      </c>
      <c r="B30" s="56" t="s">
        <v>18</v>
      </c>
      <c r="C30" s="57" t="s">
        <v>29</v>
      </c>
      <c r="D30" s="6"/>
      <c r="E30" s="32" t="s">
        <v>29</v>
      </c>
      <c r="F30" s="9" t="s">
        <v>65</v>
      </c>
      <c r="G30" s="42">
        <f t="shared" ref="G30:Q34" ca="1" si="3">IF(OR($C$10="No",$A30="Not Shown"), "-", SUMIFS(INDIRECT("'"&amp;$C$7&amp;"'!"&amp;LEFT(ADDRESS(1, MATCH(G$13, INDIRECT("'"&amp;$C$7&amp;"'!$1:$1"), 0), 1), 2)&amp;":"&amp;LEFT(ADDRESS(1, MATCH(G$13, INDIRECT("'"&amp;$C$7&amp;"'!$1:$1"), 0), 1), 2)), INDIRECT("'"&amp;$C$7&amp;"'!$A:$A"), $F$3, INDIRECT("'"&amp;$C$7&amp;"'!$B:$B"),$C$6, INDIRECT( "'"&amp;$C$7&amp;"'!$C:$C"), $C30, INDIRECT("'"&amp;$C$7&amp;"'!$G:$G"),G$12, INDIRECT( "'"&amp;$C$7&amp;"'!$F:$F"),G$25))</f>
        <v>404</v>
      </c>
      <c r="H30" s="42">
        <f t="shared" ref="H30:L34" ca="1" si="4">IF(OR($C$10="No",$C$6="ccj",$A30="Not Shown"), "-", SUMIFS(INDIRECT("'"&amp;$C$7&amp;"'!"&amp;LEFT(ADDRESS(1, MATCH(H$13, INDIRECT("'"&amp;$C$7&amp;"'!$1:$1"), 0), 1), 2)&amp;":"&amp;LEFT(ADDRESS(1, MATCH(H$13, INDIRECT("'"&amp;$C$7&amp;"'!$1:$1"), 0), 1), 2)), INDIRECT("'"&amp;$C$7&amp;"'!$A:$A"), $F$3, INDIRECT("'"&amp;$C$7&amp;"'!$B:$B"),$C$6, INDIRECT( "'"&amp;$C$7&amp;"'!$C:$C"), $C30, INDIRECT("'"&amp;$C$7&amp;"'!$G:$G"),H$12, INDIRECT( "'"&amp;$C$7&amp;"'!$F:$F"),H$25))</f>
        <v>0</v>
      </c>
      <c r="I30" s="42">
        <f t="shared" ca="1" si="3"/>
        <v>4</v>
      </c>
      <c r="J30" s="42">
        <f t="shared" ca="1" si="4"/>
        <v>0</v>
      </c>
      <c r="K30" s="42">
        <f t="shared" ca="1" si="3"/>
        <v>3</v>
      </c>
      <c r="L30" s="42">
        <f t="shared" ca="1" si="4"/>
        <v>40</v>
      </c>
      <c r="M30" s="42">
        <f t="shared" ca="1" si="3"/>
        <v>128</v>
      </c>
      <c r="N30" s="42">
        <f t="shared" ref="N30:N34" ca="1" si="5">IF(OR($C$10="No",$C$6="ccj",$A30="Not Shown"), "-", SUMIFS(INDIRECT("'"&amp;$C$7&amp;"'!"&amp;LEFT(ADDRESS(1, MATCH(N$13, INDIRECT("'"&amp;$C$7&amp;"'!$1:$1"), 0), 1), 2)&amp;":"&amp;LEFT(ADDRESS(1, MATCH(N$13, INDIRECT("'"&amp;$C$7&amp;"'!$1:$1"), 0), 1), 2)), INDIRECT("'"&amp;$C$7&amp;"'!$A:$A"), $F$3, INDIRECT("'"&amp;$C$7&amp;"'!$B:$B"),$C$6, INDIRECT( "'"&amp;$C$7&amp;"'!$C:$C"), $C30, INDIRECT("'"&amp;$C$7&amp;"'!$G:$G"),N$12, INDIRECT( "'"&amp;$C$7&amp;"'!$F:$F"),N$25))</f>
        <v>0</v>
      </c>
      <c r="O30" s="42">
        <f t="shared" ca="1" si="3"/>
        <v>42</v>
      </c>
      <c r="P30" s="42">
        <f t="shared" ref="P30:P34" ca="1" si="6">IF(OR($C$10="No",$C$6="ccj",$A30="Not Shown"), "-", SUMIFS(INDIRECT("'"&amp;$C$7&amp;"'!"&amp;LEFT(ADDRESS(1, MATCH(P$13, INDIRECT("'"&amp;$C$7&amp;"'!$1:$1"), 0), 1), 2)&amp;":"&amp;LEFT(ADDRESS(1, MATCH(P$13, INDIRECT("'"&amp;$C$7&amp;"'!$1:$1"), 0), 1), 2)), INDIRECT("'"&amp;$C$7&amp;"'!$A:$A"), $F$3, INDIRECT("'"&amp;$C$7&amp;"'!$B:$B"),$C$6, INDIRECT( "'"&amp;$C$7&amp;"'!$C:$C"), $C30, INDIRECT("'"&amp;$C$7&amp;"'!$G:$G"),P$12, INDIRECT( "'"&amp;$C$7&amp;"'!$F:$F"),P$25))</f>
        <v>37</v>
      </c>
      <c r="Q30" s="42">
        <f t="shared" ca="1" si="3"/>
        <v>8102</v>
      </c>
      <c r="R30" s="42">
        <f t="shared" ref="R30:R34" ca="1" si="7">IF(OR($C$10="No",$C$6="ccj",$A30="Not Shown"), "-", SUMIFS(INDIRECT("'"&amp;$C$7&amp;"'!"&amp;LEFT(ADDRESS(1, MATCH(R$13, INDIRECT("'"&amp;$C$7&amp;"'!$1:$1"), 0), 1), 2)&amp;":"&amp;LEFT(ADDRESS(1, MATCH(R$13, INDIRECT("'"&amp;$C$7&amp;"'!$1:$1"), 0), 1), 2)), INDIRECT("'"&amp;$C$7&amp;"'!$A:$A"), $F$3, INDIRECT("'"&amp;$C$7&amp;"'!$B:$B"),$C$6, INDIRECT( "'"&amp;$C$7&amp;"'!$C:$C"), $C30, INDIRECT("'"&amp;$C$7&amp;"'!$G:$G"),R$12, INDIRECT( "'"&amp;$C$7&amp;"'!$F:$F"),R$25))</f>
        <v>0</v>
      </c>
      <c r="S30" s="42">
        <f ca="1">IF(G30="-","-",SUM(G30:R30))</f>
        <v>8760</v>
      </c>
    </row>
    <row r="31" spans="1:20" x14ac:dyDescent="0.25">
      <c r="A31" s="58" t="s">
        <v>140</v>
      </c>
      <c r="B31" s="56" t="s">
        <v>18</v>
      </c>
      <c r="C31" s="57" t="s">
        <v>31</v>
      </c>
      <c r="E31" s="32" t="s">
        <v>66</v>
      </c>
      <c r="F31" s="9" t="s">
        <v>67</v>
      </c>
      <c r="G31" s="42">
        <f t="shared" ca="1" si="3"/>
        <v>358</v>
      </c>
      <c r="H31" s="42">
        <f t="shared" ca="1" si="4"/>
        <v>0</v>
      </c>
      <c r="I31" s="42">
        <f t="shared" ca="1" si="3"/>
        <v>23</v>
      </c>
      <c r="J31" s="42">
        <f t="shared" ca="1" si="4"/>
        <v>0</v>
      </c>
      <c r="K31" s="42">
        <f t="shared" ca="1" si="3"/>
        <v>30</v>
      </c>
      <c r="L31" s="42">
        <f t="shared" ca="1" si="4"/>
        <v>183</v>
      </c>
      <c r="M31" s="42">
        <f t="shared" ca="1" si="3"/>
        <v>8140</v>
      </c>
      <c r="N31" s="42">
        <f t="shared" ca="1" si="5"/>
        <v>0</v>
      </c>
      <c r="O31" s="42">
        <f t="shared" ca="1" si="3"/>
        <v>0</v>
      </c>
      <c r="P31" s="42">
        <f t="shared" ca="1" si="6"/>
        <v>0</v>
      </c>
      <c r="Q31" s="42">
        <f t="shared" ca="1" si="3"/>
        <v>26</v>
      </c>
      <c r="R31" s="42">
        <f t="shared" ca="1" si="7"/>
        <v>0</v>
      </c>
      <c r="S31" s="42">
        <f t="shared" ref="S31:S34" ca="1" si="8">IF(G31="-","-",SUM(G31:R31))</f>
        <v>8760</v>
      </c>
      <c r="T31" s="21"/>
    </row>
    <row r="32" spans="1:20" x14ac:dyDescent="0.25">
      <c r="A32" s="57" t="str">
        <f ca="1">IF($C$9="No", "Not Shown", "Shown")</f>
        <v>Shown</v>
      </c>
      <c r="B32" s="56" t="s">
        <v>18</v>
      </c>
      <c r="C32" s="57" t="s">
        <v>34</v>
      </c>
      <c r="E32" s="32" t="s">
        <v>66</v>
      </c>
      <c r="F32" s="9" t="s">
        <v>68</v>
      </c>
      <c r="G32" s="42">
        <f t="shared" ca="1" si="3"/>
        <v>358</v>
      </c>
      <c r="H32" s="42">
        <f t="shared" ca="1" si="4"/>
        <v>0</v>
      </c>
      <c r="I32" s="42">
        <f t="shared" ca="1" si="3"/>
        <v>23</v>
      </c>
      <c r="J32" s="42">
        <f t="shared" ca="1" si="4"/>
        <v>0</v>
      </c>
      <c r="K32" s="42">
        <f t="shared" ca="1" si="3"/>
        <v>30</v>
      </c>
      <c r="L32" s="42">
        <f t="shared" ca="1" si="4"/>
        <v>183</v>
      </c>
      <c r="M32" s="42">
        <f t="shared" ca="1" si="3"/>
        <v>8140</v>
      </c>
      <c r="N32" s="42">
        <f t="shared" ca="1" si="5"/>
        <v>0</v>
      </c>
      <c r="O32" s="42">
        <f t="shared" ca="1" si="3"/>
        <v>0</v>
      </c>
      <c r="P32" s="42">
        <f t="shared" ca="1" si="6"/>
        <v>0</v>
      </c>
      <c r="Q32" s="42">
        <f t="shared" ca="1" si="3"/>
        <v>26</v>
      </c>
      <c r="R32" s="42">
        <f t="shared" ca="1" si="7"/>
        <v>0</v>
      </c>
      <c r="S32" s="42">
        <f t="shared" ca="1" si="8"/>
        <v>8760</v>
      </c>
    </row>
    <row r="33" spans="1:20" x14ac:dyDescent="0.25">
      <c r="A33" s="57" t="str">
        <f ca="1">IF(OR($C$9="No",$C$8="Yes"), "Not Shown", "Shown")</f>
        <v>Shown</v>
      </c>
      <c r="B33" s="56" t="s">
        <v>18</v>
      </c>
      <c r="C33" s="57" t="s">
        <v>35</v>
      </c>
      <c r="E33" s="8" t="s">
        <v>35</v>
      </c>
      <c r="F33" s="9" t="s">
        <v>37</v>
      </c>
      <c r="G33" s="42">
        <f t="shared" ca="1" si="3"/>
        <v>373</v>
      </c>
      <c r="H33" s="42">
        <f t="shared" ca="1" si="4"/>
        <v>0</v>
      </c>
      <c r="I33" s="42">
        <f t="shared" ca="1" si="3"/>
        <v>17</v>
      </c>
      <c r="J33" s="42">
        <f t="shared" ca="1" si="4"/>
        <v>0</v>
      </c>
      <c r="K33" s="42">
        <f t="shared" ca="1" si="3"/>
        <v>20</v>
      </c>
      <c r="L33" s="42">
        <f t="shared" ca="1" si="4"/>
        <v>182</v>
      </c>
      <c r="M33" s="42">
        <f t="shared" ca="1" si="3"/>
        <v>8140</v>
      </c>
      <c r="N33" s="42">
        <f t="shared" ca="1" si="5"/>
        <v>0</v>
      </c>
      <c r="O33" s="42">
        <f t="shared" ca="1" si="3"/>
        <v>0</v>
      </c>
      <c r="P33" s="42">
        <f t="shared" ca="1" si="6"/>
        <v>0</v>
      </c>
      <c r="Q33" s="42">
        <f t="shared" ca="1" si="3"/>
        <v>28</v>
      </c>
      <c r="R33" s="42">
        <f t="shared" ca="1" si="7"/>
        <v>0</v>
      </c>
      <c r="S33" s="42">
        <f t="shared" ca="1" si="8"/>
        <v>8760</v>
      </c>
    </row>
    <row r="34" spans="1:20" x14ac:dyDescent="0.25">
      <c r="A34" s="57" t="str">
        <f ca="1">IF(OR($C$9="No",$C$8="Yes"), "Not Shown", "Shown")</f>
        <v>Shown</v>
      </c>
      <c r="B34" s="56" t="s">
        <v>18</v>
      </c>
      <c r="C34" s="57" t="s">
        <v>38</v>
      </c>
      <c r="E34" s="8" t="s">
        <v>38</v>
      </c>
      <c r="F34" s="9" t="s">
        <v>70</v>
      </c>
      <c r="G34" s="42">
        <f t="shared" ca="1" si="3"/>
        <v>468</v>
      </c>
      <c r="H34" s="42">
        <f t="shared" ca="1" si="4"/>
        <v>0</v>
      </c>
      <c r="I34" s="42">
        <f t="shared" ca="1" si="3"/>
        <v>15</v>
      </c>
      <c r="J34" s="42">
        <f t="shared" ca="1" si="4"/>
        <v>0</v>
      </c>
      <c r="K34" s="42">
        <f t="shared" ca="1" si="3"/>
        <v>93</v>
      </c>
      <c r="L34" s="42">
        <f t="shared" ca="1" si="4"/>
        <v>151</v>
      </c>
      <c r="M34" s="42">
        <f t="shared" ca="1" si="3"/>
        <v>8007</v>
      </c>
      <c r="N34" s="42">
        <f t="shared" ca="1" si="5"/>
        <v>0</v>
      </c>
      <c r="O34" s="42">
        <f t="shared" ca="1" si="3"/>
        <v>0</v>
      </c>
      <c r="P34" s="42">
        <f t="shared" ca="1" si="6"/>
        <v>0</v>
      </c>
      <c r="Q34" s="42">
        <f t="shared" ca="1" si="3"/>
        <v>26</v>
      </c>
      <c r="R34" s="42">
        <f t="shared" ca="1" si="7"/>
        <v>0</v>
      </c>
      <c r="S34" s="42">
        <f t="shared" ca="1" si="8"/>
        <v>8760</v>
      </c>
    </row>
    <row r="36" spans="1:20" hidden="1" outlineLevel="1" x14ac:dyDescent="0.25">
      <c r="G36" s="6">
        <v>3</v>
      </c>
      <c r="H36" s="6">
        <v>3</v>
      </c>
      <c r="I36" s="6">
        <v>3</v>
      </c>
      <c r="J36" s="6">
        <v>3</v>
      </c>
      <c r="K36" s="6">
        <v>3</v>
      </c>
      <c r="L36" s="6">
        <v>3</v>
      </c>
      <c r="M36" s="6">
        <v>3</v>
      </c>
      <c r="N36" s="6">
        <v>3</v>
      </c>
      <c r="O36" s="6">
        <v>3</v>
      </c>
      <c r="P36" s="6">
        <v>3</v>
      </c>
      <c r="Q36" s="6">
        <v>3</v>
      </c>
      <c r="R36" s="6">
        <v>3</v>
      </c>
    </row>
    <row r="37" spans="1:20" collapsed="1" x14ac:dyDescent="0.25">
      <c r="E37" s="7" t="s">
        <v>97</v>
      </c>
      <c r="F37" s="27"/>
      <c r="G37" s="27"/>
      <c r="H37" s="27"/>
      <c r="I37" s="27"/>
      <c r="J37" s="27"/>
      <c r="K37" s="27"/>
      <c r="L37" s="27"/>
      <c r="M37" s="27"/>
      <c r="N37" s="27"/>
      <c r="O37" s="27"/>
      <c r="P37" s="27"/>
      <c r="Q37" s="27"/>
      <c r="R37" s="27"/>
      <c r="S37" s="27"/>
    </row>
    <row r="38" spans="1:20" s="14" customFormat="1" x14ac:dyDescent="0.25">
      <c r="A38" s="58"/>
      <c r="B38" s="58"/>
      <c r="C38" s="58"/>
      <c r="E38" s="36" t="s">
        <v>86</v>
      </c>
      <c r="F38" s="37"/>
      <c r="G38" s="38" t="s">
        <v>53</v>
      </c>
      <c r="H38" s="38"/>
      <c r="I38" s="38"/>
      <c r="J38" s="38"/>
      <c r="K38" s="38" t="s">
        <v>55</v>
      </c>
      <c r="L38" s="38"/>
      <c r="M38" s="38"/>
      <c r="N38" s="38"/>
      <c r="O38" s="38" t="s">
        <v>54</v>
      </c>
      <c r="P38" s="38"/>
      <c r="Q38" s="38"/>
      <c r="R38" s="38"/>
      <c r="S38" s="38" t="s">
        <v>82</v>
      </c>
    </row>
    <row r="39" spans="1:20" x14ac:dyDescent="0.25">
      <c r="E39" s="39" t="s">
        <v>87</v>
      </c>
      <c r="F39" s="40"/>
      <c r="G39" s="41" t="s">
        <v>53</v>
      </c>
      <c r="H39" s="41" t="s">
        <v>55</v>
      </c>
      <c r="I39" s="41" t="s">
        <v>56</v>
      </c>
      <c r="J39" s="41" t="s">
        <v>57</v>
      </c>
      <c r="K39" s="41" t="s">
        <v>53</v>
      </c>
      <c r="L39" s="41" t="s">
        <v>55</v>
      </c>
      <c r="M39" s="41" t="s">
        <v>56</v>
      </c>
      <c r="N39" s="41" t="s">
        <v>57</v>
      </c>
      <c r="O39" s="41" t="s">
        <v>53</v>
      </c>
      <c r="P39" s="41" t="s">
        <v>55</v>
      </c>
      <c r="Q39" s="41" t="s">
        <v>54</v>
      </c>
      <c r="R39" s="41" t="s">
        <v>57</v>
      </c>
      <c r="S39" s="41"/>
    </row>
    <row r="40" spans="1:20" s="14" customFormat="1" x14ac:dyDescent="0.25">
      <c r="A40" s="58" t="s">
        <v>140</v>
      </c>
      <c r="B40" s="56" t="s">
        <v>18</v>
      </c>
      <c r="C40" s="57" t="s">
        <v>26</v>
      </c>
      <c r="D40" s="6"/>
      <c r="E40" s="32" t="s">
        <v>26</v>
      </c>
      <c r="F40" s="9" t="s">
        <v>64</v>
      </c>
      <c r="G40" s="42">
        <f ca="1">IF(OR($C$10="No",$A40="Not Shown"), "-", SUMIFS(INDIRECT("'"&amp;$C$7&amp;"'!"&amp;LEFT(ADDRESS(1, MATCH(G$13, INDIRECT("'"&amp;$C$7&amp;"'!$1:$1"), 0), 1), 2)&amp;":"&amp;LEFT(ADDRESS(1, MATCH(G$13, INDIRECT("'"&amp;$C$7&amp;"'!$1:$1"), 0), 1), 2)), INDIRECT("'"&amp;$C$7&amp;"'!$A:$A"), $F$3, INDIRECT("'"&amp;$C$7&amp;"'!$B:$B"),$C$6, INDIRECT( "'"&amp;$C$7&amp;"'!$C:$C"), $C40, INDIRECT("'"&amp;$C$7&amp;"'!$G:$G"),G$12, INDIRECT( "'"&amp;$C$7&amp;"'!$F:$F"),G$36))</f>
        <v>5</v>
      </c>
      <c r="H40" s="42">
        <f ca="1">IF(OR($C$10="No",$C$6="ccj",$A40="Not Shown"), "-", SUMIFS(INDIRECT("'"&amp;$C$7&amp;"'!"&amp;LEFT(ADDRESS(1, MATCH(H$13, INDIRECT("'"&amp;$C$7&amp;"'!$1:$1"), 0), 1), 2)&amp;":"&amp;LEFT(ADDRESS(1, MATCH(H$13, INDIRECT("'"&amp;$C$7&amp;"'!$1:$1"), 0), 1), 2)), INDIRECT("'"&amp;$C$7&amp;"'!$A:$A"), $F$3, INDIRECT("'"&amp;$C$7&amp;"'!$B:$B"),$C$6, INDIRECT( "'"&amp;$C$7&amp;"'!$C:$C"), $C40, INDIRECT("'"&amp;$C$7&amp;"'!$G:$G"),H$12, INDIRECT( "'"&amp;$C$7&amp;"'!$F:$F"),H$36))</f>
        <v>0</v>
      </c>
      <c r="I40" s="42">
        <f ca="1">IF(OR($C$10="No",$A40="Not Shown"), "-", SUMIFS(INDIRECT("'"&amp;$C$7&amp;"'!"&amp;LEFT(ADDRESS(1, MATCH(I$13, INDIRECT("'"&amp;$C$7&amp;"'!$1:$1"), 0), 1), 2)&amp;":"&amp;LEFT(ADDRESS(1, MATCH(I$13, INDIRECT("'"&amp;$C$7&amp;"'!$1:$1"), 0), 1), 2)), INDIRECT("'"&amp;$C$7&amp;"'!$A:$A"), $F$3, INDIRECT("'"&amp;$C$7&amp;"'!$B:$B"),$C$6, INDIRECT( "'"&amp;$C$7&amp;"'!$C:$C"), $C40, INDIRECT("'"&amp;$C$7&amp;"'!$G:$G"),I$12, INDIRECT( "'"&amp;$C$7&amp;"'!$F:$F"),I$36))</f>
        <v>16</v>
      </c>
      <c r="J40" s="42">
        <f ca="1">IF(OR($C$10="No",$C$6="ccj",$A40="Not Shown"), "-", SUMIFS(INDIRECT("'"&amp;$C$7&amp;"'!"&amp;LEFT(ADDRESS(1, MATCH(J$13, INDIRECT("'"&amp;$C$7&amp;"'!$1:$1"), 0), 1), 2)&amp;":"&amp;LEFT(ADDRESS(1, MATCH(J$13, INDIRECT("'"&amp;$C$7&amp;"'!$1:$1"), 0), 1), 2)), INDIRECT("'"&amp;$C$7&amp;"'!$A:$A"), $F$3, INDIRECT("'"&amp;$C$7&amp;"'!$B:$B"),$C$6, INDIRECT( "'"&amp;$C$7&amp;"'!$C:$C"), $C40, INDIRECT("'"&amp;$C$7&amp;"'!$G:$G"),J$12, INDIRECT( "'"&amp;$C$7&amp;"'!$F:$F"),J$36))</f>
        <v>0</v>
      </c>
      <c r="K40" s="42">
        <f ca="1">IF(OR($C$10="No",$A40="Not Shown"), "-", SUMIFS(INDIRECT("'"&amp;$C$7&amp;"'!"&amp;LEFT(ADDRESS(1, MATCH(K$13, INDIRECT("'"&amp;$C$7&amp;"'!$1:$1"), 0), 1), 2)&amp;":"&amp;LEFT(ADDRESS(1, MATCH(K$13, INDIRECT("'"&amp;$C$7&amp;"'!$1:$1"), 0), 1), 2)), INDIRECT("'"&amp;$C$7&amp;"'!$A:$A"), $F$3, INDIRECT("'"&amp;$C$7&amp;"'!$B:$B"),$C$6, INDIRECT( "'"&amp;$C$7&amp;"'!$C:$C"), $C40, INDIRECT("'"&amp;$C$7&amp;"'!$G:$G"),K$12, INDIRECT( "'"&amp;$C$7&amp;"'!$F:$F"),K$36))</f>
        <v>0</v>
      </c>
      <c r="L40" s="42">
        <f ca="1">IF(OR($C$10="No",$C$6="ccj",$A40="Not Shown"), "-", SUMIFS(INDIRECT("'"&amp;$C$7&amp;"'!"&amp;LEFT(ADDRESS(1, MATCH(L$13, INDIRECT("'"&amp;$C$7&amp;"'!$1:$1"), 0), 1), 2)&amp;":"&amp;LEFT(ADDRESS(1, MATCH(L$13, INDIRECT("'"&amp;$C$7&amp;"'!$1:$1"), 0), 1), 2)), INDIRECT("'"&amp;$C$7&amp;"'!$A:$A"), $F$3, INDIRECT("'"&amp;$C$7&amp;"'!$B:$B"),$C$6, INDIRECT( "'"&amp;$C$7&amp;"'!$C:$C"), $C40, INDIRECT("'"&amp;$C$7&amp;"'!$G:$G"),L$12, INDIRECT( "'"&amp;$C$7&amp;"'!$F:$F"),L$36))</f>
        <v>0</v>
      </c>
      <c r="M40" s="42">
        <f ca="1">IF(OR($C$10="No",$A40="Not Shown"), "-", SUMIFS(INDIRECT("'"&amp;$C$7&amp;"'!"&amp;LEFT(ADDRESS(1, MATCH(M$13, INDIRECT("'"&amp;$C$7&amp;"'!$1:$1"), 0), 1), 2)&amp;":"&amp;LEFT(ADDRESS(1, MATCH(M$13, INDIRECT("'"&amp;$C$7&amp;"'!$1:$1"), 0), 1), 2)), INDIRECT("'"&amp;$C$7&amp;"'!$A:$A"), $F$3, INDIRECT("'"&amp;$C$7&amp;"'!$B:$B"),$C$6, INDIRECT( "'"&amp;$C$7&amp;"'!$C:$C"), $C40, INDIRECT("'"&amp;$C$7&amp;"'!$G:$G"),M$12, INDIRECT( "'"&amp;$C$7&amp;"'!$F:$F"),M$36))</f>
        <v>12</v>
      </c>
      <c r="N40" s="42">
        <f ca="1">IF(OR($C$10="No",$C$6="ccj",$A40="Not Shown"), "-", SUMIFS(INDIRECT("'"&amp;$C$7&amp;"'!"&amp;LEFT(ADDRESS(1, MATCH(N$13, INDIRECT("'"&amp;$C$7&amp;"'!$1:$1"), 0), 1), 2)&amp;":"&amp;LEFT(ADDRESS(1, MATCH(N$13, INDIRECT("'"&amp;$C$7&amp;"'!$1:$1"), 0), 1), 2)), INDIRECT("'"&amp;$C$7&amp;"'!$A:$A"), $F$3, INDIRECT("'"&amp;$C$7&amp;"'!$B:$B"),$C$6, INDIRECT( "'"&amp;$C$7&amp;"'!$C:$C"), $C40, INDIRECT("'"&amp;$C$7&amp;"'!$G:$G"),N$12, INDIRECT( "'"&amp;$C$7&amp;"'!$F:$F"),N$36))</f>
        <v>0</v>
      </c>
      <c r="O40" s="42">
        <f ca="1">IF(OR($C$10="No",$A40="Not Shown"), "-", SUMIFS(INDIRECT("'"&amp;$C$7&amp;"'!"&amp;LEFT(ADDRESS(1, MATCH(O$13, INDIRECT("'"&amp;$C$7&amp;"'!$1:$1"), 0), 1), 2)&amp;":"&amp;LEFT(ADDRESS(1, MATCH(O$13, INDIRECT("'"&amp;$C$7&amp;"'!$1:$1"), 0), 1), 2)), INDIRECT("'"&amp;$C$7&amp;"'!$A:$A"), $F$3, INDIRECT("'"&amp;$C$7&amp;"'!$B:$B"),$C$6, INDIRECT( "'"&amp;$C$7&amp;"'!$C:$C"), $C40, INDIRECT("'"&amp;$C$7&amp;"'!$G:$G"),O$12, INDIRECT( "'"&amp;$C$7&amp;"'!$F:$F"),O$36))</f>
        <v>16</v>
      </c>
      <c r="P40" s="42">
        <f ca="1">IF(OR($C$10="No",$C$6="ccj",$A40="Not Shown"), "-", SUMIFS(INDIRECT("'"&amp;$C$7&amp;"'!"&amp;LEFT(ADDRESS(1, MATCH(P$13, INDIRECT("'"&amp;$C$7&amp;"'!$1:$1"), 0), 1), 2)&amp;":"&amp;LEFT(ADDRESS(1, MATCH(P$13, INDIRECT("'"&amp;$C$7&amp;"'!$1:$1"), 0), 1), 2)), INDIRECT("'"&amp;$C$7&amp;"'!$A:$A"), $F$3, INDIRECT("'"&amp;$C$7&amp;"'!$B:$B"),$C$6, INDIRECT( "'"&amp;$C$7&amp;"'!$C:$C"), $C40, INDIRECT("'"&amp;$C$7&amp;"'!$G:$G"),P$12, INDIRECT( "'"&amp;$C$7&amp;"'!$F:$F"),P$36))</f>
        <v>46</v>
      </c>
      <c r="Q40" s="42">
        <f ca="1">IF(OR($C$10="No",$A40="Not Shown"), "-", SUMIFS(INDIRECT("'"&amp;$C$7&amp;"'!"&amp;LEFT(ADDRESS(1, MATCH(Q$13, INDIRECT("'"&amp;$C$7&amp;"'!$1:$1"), 0), 1), 2)&amp;":"&amp;LEFT(ADDRESS(1, MATCH(Q$13, INDIRECT("'"&amp;$C$7&amp;"'!$1:$1"), 0), 1), 2)), INDIRECT("'"&amp;$C$7&amp;"'!$A:$A"), $F$3, INDIRECT("'"&amp;$C$7&amp;"'!$B:$B"),$C$6, INDIRECT( "'"&amp;$C$7&amp;"'!$C:$C"), $C40, INDIRECT("'"&amp;$C$7&amp;"'!$G:$G"),Q$12, INDIRECT( "'"&amp;$C$7&amp;"'!$F:$F"),Q$36))</f>
        <v>8665</v>
      </c>
      <c r="R40" s="42">
        <f ca="1">IF(OR($C$10="No",$C$6="ccj",$A40="Not Shown"), "-", SUMIFS(INDIRECT("'"&amp;$C$7&amp;"'!"&amp;LEFT(ADDRESS(1, MATCH(R$13, INDIRECT("'"&amp;$C$7&amp;"'!$1:$1"), 0), 1), 2)&amp;":"&amp;LEFT(ADDRESS(1, MATCH(R$13, INDIRECT("'"&amp;$C$7&amp;"'!$1:$1"), 0), 1), 2)), INDIRECT("'"&amp;$C$7&amp;"'!$A:$A"), $F$3, INDIRECT("'"&amp;$C$7&amp;"'!$B:$B"),$C$6, INDIRECT( "'"&amp;$C$7&amp;"'!$C:$C"), $C40, INDIRECT("'"&amp;$C$7&amp;"'!$G:$G"),R$12, INDIRECT( "'"&amp;$C$7&amp;"'!$F:$F"),R$36))</f>
        <v>0</v>
      </c>
      <c r="S40" s="42">
        <f ca="1">IF(G40="-","-",SUM(G40:R40))</f>
        <v>8760</v>
      </c>
    </row>
    <row r="41" spans="1:20" s="14" customFormat="1" x14ac:dyDescent="0.25">
      <c r="A41" s="58" t="s">
        <v>140</v>
      </c>
      <c r="B41" s="56" t="s">
        <v>18</v>
      </c>
      <c r="C41" s="57" t="s">
        <v>29</v>
      </c>
      <c r="D41" s="6"/>
      <c r="E41" s="32" t="s">
        <v>29</v>
      </c>
      <c r="F41" s="9" t="s">
        <v>65</v>
      </c>
      <c r="G41" s="42">
        <f t="shared" ref="G41:Q45" ca="1" si="9">IF(OR($C$10="No",$A41="Not Shown"), "-", SUMIFS(INDIRECT("'"&amp;$C$7&amp;"'!"&amp;LEFT(ADDRESS(1, MATCH(G$13, INDIRECT("'"&amp;$C$7&amp;"'!$1:$1"), 0), 1), 2)&amp;":"&amp;LEFT(ADDRESS(1, MATCH(G$13, INDIRECT("'"&amp;$C$7&amp;"'!$1:$1"), 0), 1), 2)), INDIRECT("'"&amp;$C$7&amp;"'!$A:$A"), $F$3, INDIRECT("'"&amp;$C$7&amp;"'!$B:$B"),$C$6, INDIRECT( "'"&amp;$C$7&amp;"'!$C:$C"), $C41, INDIRECT("'"&amp;$C$7&amp;"'!$G:$G"),G$12, INDIRECT( "'"&amp;$C$7&amp;"'!$F:$F"),G$36))</f>
        <v>31</v>
      </c>
      <c r="H41" s="42">
        <f t="shared" ref="H41:R45" ca="1" si="10">IF(OR($C$10="No",$C$6="ccj",$A41="Not Shown"), "-", SUMIFS(INDIRECT("'"&amp;$C$7&amp;"'!"&amp;LEFT(ADDRESS(1, MATCH(H$13, INDIRECT("'"&amp;$C$7&amp;"'!$1:$1"), 0), 1), 2)&amp;":"&amp;LEFT(ADDRESS(1, MATCH(H$13, INDIRECT("'"&amp;$C$7&amp;"'!$1:$1"), 0), 1), 2)), INDIRECT("'"&amp;$C$7&amp;"'!$A:$A"), $F$3, INDIRECT("'"&amp;$C$7&amp;"'!$B:$B"),$C$6, INDIRECT( "'"&amp;$C$7&amp;"'!$C:$C"), $C41, INDIRECT("'"&amp;$C$7&amp;"'!$G:$G"),H$12, INDIRECT( "'"&amp;$C$7&amp;"'!$F:$F"),H$36))</f>
        <v>0</v>
      </c>
      <c r="I41" s="42">
        <f t="shared" ca="1" si="9"/>
        <v>42</v>
      </c>
      <c r="J41" s="42">
        <f t="shared" ca="1" si="10"/>
        <v>0</v>
      </c>
      <c r="K41" s="42">
        <f t="shared" ca="1" si="9"/>
        <v>0</v>
      </c>
      <c r="L41" s="42">
        <f t="shared" ca="1" si="10"/>
        <v>24</v>
      </c>
      <c r="M41" s="42">
        <f t="shared" ca="1" si="9"/>
        <v>67</v>
      </c>
      <c r="N41" s="42">
        <f t="shared" ca="1" si="10"/>
        <v>0</v>
      </c>
      <c r="O41" s="42">
        <f t="shared" ca="1" si="9"/>
        <v>28</v>
      </c>
      <c r="P41" s="42">
        <f t="shared" ca="1" si="10"/>
        <v>65</v>
      </c>
      <c r="Q41" s="42">
        <f t="shared" ca="1" si="9"/>
        <v>8503</v>
      </c>
      <c r="R41" s="42">
        <f t="shared" ca="1" si="10"/>
        <v>0</v>
      </c>
      <c r="S41" s="42">
        <f t="shared" ref="S41:S45" ca="1" si="11">IF(G41="-","-",SUM(G41:R41))</f>
        <v>8760</v>
      </c>
    </row>
    <row r="42" spans="1:20" x14ac:dyDescent="0.25">
      <c r="A42" s="58" t="s">
        <v>140</v>
      </c>
      <c r="B42" s="56" t="s">
        <v>18</v>
      </c>
      <c r="C42" s="57" t="s">
        <v>31</v>
      </c>
      <c r="E42" s="32" t="s">
        <v>66</v>
      </c>
      <c r="F42" s="9" t="s">
        <v>67</v>
      </c>
      <c r="G42" s="42">
        <f t="shared" ca="1" si="9"/>
        <v>31</v>
      </c>
      <c r="H42" s="42">
        <f t="shared" ca="1" si="10"/>
        <v>0</v>
      </c>
      <c r="I42" s="42">
        <f t="shared" ca="1" si="9"/>
        <v>28</v>
      </c>
      <c r="J42" s="42">
        <f t="shared" ca="1" si="10"/>
        <v>0</v>
      </c>
      <c r="K42" s="42">
        <f t="shared" ca="1" si="9"/>
        <v>11</v>
      </c>
      <c r="L42" s="42">
        <f t="shared" ca="1" si="10"/>
        <v>214</v>
      </c>
      <c r="M42" s="42">
        <f t="shared" ca="1" si="9"/>
        <v>8466</v>
      </c>
      <c r="N42" s="42">
        <f t="shared" ca="1" si="10"/>
        <v>0</v>
      </c>
      <c r="O42" s="42">
        <f t="shared" ca="1" si="9"/>
        <v>0</v>
      </c>
      <c r="P42" s="42">
        <f t="shared" ca="1" si="10"/>
        <v>0</v>
      </c>
      <c r="Q42" s="42">
        <f t="shared" ca="1" si="9"/>
        <v>10</v>
      </c>
      <c r="R42" s="42">
        <f t="shared" ca="1" si="10"/>
        <v>0</v>
      </c>
      <c r="S42" s="42">
        <f t="shared" ca="1" si="11"/>
        <v>8760</v>
      </c>
    </row>
    <row r="43" spans="1:20" x14ac:dyDescent="0.25">
      <c r="A43" s="57" t="str">
        <f ca="1">IF($C$9="No", "Not Shown", "Shown")</f>
        <v>Shown</v>
      </c>
      <c r="B43" s="56" t="s">
        <v>18</v>
      </c>
      <c r="C43" s="57" t="s">
        <v>34</v>
      </c>
      <c r="E43" s="32" t="s">
        <v>66</v>
      </c>
      <c r="F43" s="9" t="s">
        <v>68</v>
      </c>
      <c r="G43" s="42">
        <f t="shared" ca="1" si="9"/>
        <v>31</v>
      </c>
      <c r="H43" s="42">
        <f t="shared" ca="1" si="10"/>
        <v>0</v>
      </c>
      <c r="I43" s="42">
        <f t="shared" ca="1" si="9"/>
        <v>28</v>
      </c>
      <c r="J43" s="42">
        <f t="shared" ca="1" si="10"/>
        <v>0</v>
      </c>
      <c r="K43" s="42">
        <f t="shared" ca="1" si="9"/>
        <v>11</v>
      </c>
      <c r="L43" s="42">
        <f t="shared" ca="1" si="10"/>
        <v>214</v>
      </c>
      <c r="M43" s="42">
        <f t="shared" ca="1" si="9"/>
        <v>8466</v>
      </c>
      <c r="N43" s="42">
        <f t="shared" ca="1" si="10"/>
        <v>0</v>
      </c>
      <c r="O43" s="42">
        <f t="shared" ca="1" si="9"/>
        <v>0</v>
      </c>
      <c r="P43" s="42">
        <f t="shared" ca="1" si="10"/>
        <v>0</v>
      </c>
      <c r="Q43" s="42">
        <f t="shared" ca="1" si="9"/>
        <v>10</v>
      </c>
      <c r="R43" s="42">
        <f t="shared" ca="1" si="10"/>
        <v>0</v>
      </c>
      <c r="S43" s="42">
        <f t="shared" ca="1" si="11"/>
        <v>8760</v>
      </c>
    </row>
    <row r="44" spans="1:20" x14ac:dyDescent="0.25">
      <c r="A44" s="57" t="str">
        <f ca="1">IF(OR($C$9="No",$C$8="Yes"), "Not Shown", "Shown")</f>
        <v>Shown</v>
      </c>
      <c r="B44" s="56" t="s">
        <v>18</v>
      </c>
      <c r="C44" s="57" t="s">
        <v>35</v>
      </c>
      <c r="E44" s="8" t="s">
        <v>35</v>
      </c>
      <c r="F44" s="9" t="s">
        <v>37</v>
      </c>
      <c r="G44" s="42">
        <f t="shared" ca="1" si="9"/>
        <v>37</v>
      </c>
      <c r="H44" s="42">
        <f t="shared" ca="1" si="10"/>
        <v>0</v>
      </c>
      <c r="I44" s="42">
        <f t="shared" ca="1" si="9"/>
        <v>40</v>
      </c>
      <c r="J44" s="42">
        <f t="shared" ca="1" si="10"/>
        <v>0</v>
      </c>
      <c r="K44" s="42">
        <f t="shared" ca="1" si="9"/>
        <v>7</v>
      </c>
      <c r="L44" s="42">
        <f t="shared" ca="1" si="10"/>
        <v>256</v>
      </c>
      <c r="M44" s="42">
        <f t="shared" ca="1" si="9"/>
        <v>8409</v>
      </c>
      <c r="N44" s="42">
        <f t="shared" ca="1" si="10"/>
        <v>0</v>
      </c>
      <c r="O44" s="42">
        <f t="shared" ca="1" si="9"/>
        <v>0</v>
      </c>
      <c r="P44" s="42">
        <f t="shared" ca="1" si="10"/>
        <v>0</v>
      </c>
      <c r="Q44" s="42">
        <f t="shared" ca="1" si="9"/>
        <v>11</v>
      </c>
      <c r="R44" s="42">
        <f t="shared" ca="1" si="10"/>
        <v>0</v>
      </c>
      <c r="S44" s="42">
        <f t="shared" ca="1" si="11"/>
        <v>8760</v>
      </c>
    </row>
    <row r="45" spans="1:20" x14ac:dyDescent="0.25">
      <c r="A45" s="57" t="str">
        <f ca="1">IF(OR($C$9="No",$C$8="Yes"), "Not Shown", "Shown")</f>
        <v>Shown</v>
      </c>
      <c r="B45" s="56" t="s">
        <v>18</v>
      </c>
      <c r="C45" s="57" t="s">
        <v>38</v>
      </c>
      <c r="E45" s="8" t="s">
        <v>38</v>
      </c>
      <c r="F45" s="9" t="s">
        <v>70</v>
      </c>
      <c r="G45" s="42">
        <f t="shared" ca="1" si="9"/>
        <v>124</v>
      </c>
      <c r="H45" s="42">
        <f t="shared" ca="1" si="10"/>
        <v>0</v>
      </c>
      <c r="I45" s="42">
        <f t="shared" ca="1" si="9"/>
        <v>42</v>
      </c>
      <c r="J45" s="42">
        <f t="shared" ca="1" si="10"/>
        <v>0</v>
      </c>
      <c r="K45" s="42">
        <f t="shared" ca="1" si="9"/>
        <v>55</v>
      </c>
      <c r="L45" s="42">
        <f t="shared" ca="1" si="10"/>
        <v>198</v>
      </c>
      <c r="M45" s="42">
        <f t="shared" ca="1" si="9"/>
        <v>8333</v>
      </c>
      <c r="N45" s="42">
        <f t="shared" ca="1" si="10"/>
        <v>0</v>
      </c>
      <c r="O45" s="42">
        <f t="shared" ca="1" si="9"/>
        <v>0</v>
      </c>
      <c r="P45" s="42">
        <f t="shared" ca="1" si="10"/>
        <v>0</v>
      </c>
      <c r="Q45" s="42">
        <f t="shared" ca="1" si="9"/>
        <v>8</v>
      </c>
      <c r="R45" s="42">
        <f t="shared" ca="1" si="10"/>
        <v>0</v>
      </c>
      <c r="S45" s="42">
        <f t="shared" ca="1" si="11"/>
        <v>8760</v>
      </c>
    </row>
    <row r="46" spans="1:20" ht="15.75" thickBot="1" x14ac:dyDescent="0.3">
      <c r="E46" s="43"/>
      <c r="F46" s="44"/>
      <c r="G46" s="45"/>
      <c r="H46" s="45"/>
      <c r="I46" s="45"/>
      <c r="J46" s="45"/>
      <c r="K46" s="45"/>
      <c r="L46" s="45"/>
      <c r="M46" s="45"/>
      <c r="N46" s="45"/>
      <c r="O46" s="45"/>
      <c r="P46" s="45"/>
      <c r="Q46" s="45"/>
      <c r="R46" s="45"/>
      <c r="S46" s="45"/>
      <c r="T46" s="45"/>
    </row>
    <row r="47" spans="1:20" x14ac:dyDescent="0.25">
      <c r="E47" s="13"/>
      <c r="F47" s="14"/>
      <c r="G47" s="46"/>
      <c r="H47" s="46"/>
      <c r="I47" s="46"/>
      <c r="J47" s="46"/>
      <c r="K47" s="46"/>
      <c r="L47" s="46"/>
      <c r="M47" s="46"/>
      <c r="N47" s="46"/>
      <c r="O47" s="46"/>
      <c r="P47" s="46"/>
      <c r="Q47" s="46"/>
      <c r="R47" s="46"/>
      <c r="S47" s="46"/>
    </row>
    <row r="48" spans="1:20" hidden="1" outlineLevel="1" x14ac:dyDescent="0.25">
      <c r="E48" s="13"/>
      <c r="F48" s="14"/>
      <c r="G48" s="46" t="s">
        <v>89</v>
      </c>
      <c r="H48" s="46" t="s">
        <v>90</v>
      </c>
      <c r="I48" s="46" t="s">
        <v>91</v>
      </c>
      <c r="J48" s="46" t="s">
        <v>92</v>
      </c>
      <c r="K48" s="46" t="s">
        <v>89</v>
      </c>
      <c r="L48" s="46" t="s">
        <v>90</v>
      </c>
      <c r="M48" s="46" t="s">
        <v>91</v>
      </c>
      <c r="N48" s="46" t="s">
        <v>92</v>
      </c>
      <c r="O48" s="46" t="s">
        <v>89</v>
      </c>
      <c r="P48" s="46" t="s">
        <v>90</v>
      </c>
      <c r="Q48" s="46" t="s">
        <v>91</v>
      </c>
      <c r="R48" s="46" t="s">
        <v>92</v>
      </c>
      <c r="S48" s="46"/>
    </row>
    <row r="49" spans="1:23" collapsed="1" x14ac:dyDescent="0.25">
      <c r="E49" s="7" t="s">
        <v>94</v>
      </c>
      <c r="F49" s="27"/>
      <c r="G49" s="27"/>
      <c r="H49" s="27"/>
      <c r="I49" s="27"/>
      <c r="J49" s="27"/>
      <c r="K49" s="27"/>
      <c r="L49" s="27"/>
      <c r="M49" s="27"/>
      <c r="N49" s="27"/>
      <c r="O49" s="27"/>
      <c r="P49" s="27"/>
      <c r="Q49" s="27"/>
      <c r="R49" s="27"/>
      <c r="S49" s="27"/>
      <c r="T49" s="27"/>
    </row>
    <row r="50" spans="1:23" s="14" customFormat="1" ht="30" customHeight="1" x14ac:dyDescent="0.25">
      <c r="A50" s="58"/>
      <c r="B50" s="58"/>
      <c r="C50" s="58"/>
      <c r="E50" s="36" t="s">
        <v>86</v>
      </c>
      <c r="F50" s="37"/>
      <c r="G50" s="38" t="s">
        <v>53</v>
      </c>
      <c r="H50" s="38"/>
      <c r="I50" s="38"/>
      <c r="J50" s="38"/>
      <c r="K50" s="38" t="s">
        <v>55</v>
      </c>
      <c r="L50" s="38"/>
      <c r="M50" s="38"/>
      <c r="N50" s="38"/>
      <c r="O50" s="38" t="s">
        <v>54</v>
      </c>
      <c r="P50" s="38"/>
      <c r="Q50" s="38"/>
      <c r="R50" s="38"/>
      <c r="S50" s="38" t="s">
        <v>82</v>
      </c>
      <c r="T50" s="51" t="s">
        <v>106</v>
      </c>
    </row>
    <row r="51" spans="1:23" x14ac:dyDescent="0.25">
      <c r="E51" s="39" t="s">
        <v>87</v>
      </c>
      <c r="F51" s="40"/>
      <c r="G51" s="41" t="s">
        <v>53</v>
      </c>
      <c r="H51" s="41" t="s">
        <v>55</v>
      </c>
      <c r="I51" s="41" t="s">
        <v>56</v>
      </c>
      <c r="J51" s="41" t="s">
        <v>57</v>
      </c>
      <c r="K51" s="41" t="s">
        <v>53</v>
      </c>
      <c r="L51" s="41" t="s">
        <v>55</v>
      </c>
      <c r="M51" s="41" t="s">
        <v>56</v>
      </c>
      <c r="N51" s="41" t="s">
        <v>57</v>
      </c>
      <c r="O51" s="41" t="s">
        <v>53</v>
      </c>
      <c r="P51" s="41" t="s">
        <v>55</v>
      </c>
      <c r="Q51" s="41" t="s">
        <v>54</v>
      </c>
      <c r="R51" s="41" t="s">
        <v>57</v>
      </c>
      <c r="S51" s="41"/>
      <c r="T51" s="41"/>
    </row>
    <row r="52" spans="1:23" s="14" customFormat="1" x14ac:dyDescent="0.25">
      <c r="A52" s="58" t="s">
        <v>140</v>
      </c>
      <c r="B52" s="56" t="s">
        <v>18</v>
      </c>
      <c r="C52" s="57" t="s">
        <v>26</v>
      </c>
      <c r="D52" s="6"/>
      <c r="E52" s="32" t="s">
        <v>26</v>
      </c>
      <c r="F52" s="47" t="s">
        <v>64</v>
      </c>
      <c r="G52" s="50">
        <f ca="1">IF(OR($C$10="No",$A52="Not Shown"), "-", SUMIFS(INDIRECT("'"&amp;$C$7&amp;"'!"&amp;LEFT(ADDRESS(1, MATCH(G$48, INDIRECT("'"&amp;$C$7&amp;"'!$1:$1"), 0), 1), 2)&amp;":"&amp;LEFT(ADDRESS(1, MATCH(G$48, INDIRECT("'"&amp;$C$7&amp;"'!$1:$1"), 0), 1), 2)), INDIRECT("'"&amp;$C$7&amp;"'!$A:$A"), $F$3, INDIRECT("'"&amp;$C$7&amp;"'!$B:$B"),$C$6, INDIRECT( "'"&amp;$C$7&amp;"'!$C:$C"), $C52, INDIRECT("'"&amp;$C$7&amp;"'!$G:$G"),G$12, INDIRECT( "'"&amp;$C$7&amp;"'!$F:$F"),G$14))</f>
        <v>0</v>
      </c>
      <c r="H52" s="50">
        <f ca="1">IF(OR($C$6="ccj",$C$10="No",$A52="Not Shown"), "-", SUMIFS(INDIRECT("'"&amp;$C$7&amp;"'!"&amp;LEFT(ADDRESS(1, MATCH(H$48, INDIRECT("'"&amp;$C$7&amp;"'!$1:$1"), 0), 1), 2)&amp;":"&amp;LEFT(ADDRESS(1, MATCH(H$48, INDIRECT("'"&amp;$C$7&amp;"'!$1:$1"), 0), 1), 2)), INDIRECT("'"&amp;$C$7&amp;"'!$A:$A"), $F$3, INDIRECT("'"&amp;$C$7&amp;"'!$B:$B"),$C$6, INDIRECT( "'"&amp;$C$7&amp;"'!$C:$C"), $C52, INDIRECT("'"&amp;$C$7&amp;"'!$G:$G"),H$12, INDIRECT( "'"&amp;$C$7&amp;"'!$F:$F"),H$14))</f>
        <v>0</v>
      </c>
      <c r="I52" s="50">
        <f t="shared" ref="I52" ca="1" si="12">IF(OR($C$10="No",$A52="Not Shown"), "-", SUMIFS(INDIRECT("'"&amp;$C$7&amp;"'!"&amp;LEFT(ADDRESS(1, MATCH(I$48, INDIRECT("'"&amp;$C$7&amp;"'!$1:$1"), 0), 1), 2)&amp;":"&amp;LEFT(ADDRESS(1, MATCH(I$48, INDIRECT("'"&amp;$C$7&amp;"'!$1:$1"), 0), 1), 2)), INDIRECT("'"&amp;$C$7&amp;"'!$A:$A"), $F$3, INDIRECT("'"&amp;$C$7&amp;"'!$B:$B"),$C$6, INDIRECT( "'"&amp;$C$7&amp;"'!$C:$C"), $C52, INDIRECT("'"&amp;$C$7&amp;"'!$G:$G"),I$12, INDIRECT( "'"&amp;$C$7&amp;"'!$F:$F"),I$14))</f>
        <v>0</v>
      </c>
      <c r="J52" s="50">
        <f t="shared" ref="J52" ca="1" si="13">IF(OR($C$6="ccj",$C$10="No",$A52="Not Shown"), "-", SUMIFS(INDIRECT("'"&amp;$C$7&amp;"'!"&amp;LEFT(ADDRESS(1, MATCH(J$48, INDIRECT("'"&amp;$C$7&amp;"'!$1:$1"), 0), 1), 2)&amp;":"&amp;LEFT(ADDRESS(1, MATCH(J$48, INDIRECT("'"&amp;$C$7&amp;"'!$1:$1"), 0), 1), 2)), INDIRECT("'"&amp;$C$7&amp;"'!$A:$A"), $F$3, INDIRECT("'"&amp;$C$7&amp;"'!$B:$B"),$C$6, INDIRECT( "'"&amp;$C$7&amp;"'!$C:$C"), $C52, INDIRECT("'"&amp;$C$7&amp;"'!$G:$G"),J$12, INDIRECT( "'"&amp;$C$7&amp;"'!$F:$F"),J$14))</f>
        <v>0</v>
      </c>
      <c r="K52" s="50">
        <f t="shared" ref="K52" ca="1" si="14">IF(OR($C$10="No",$A52="Not Shown"), "-", SUMIFS(INDIRECT("'"&amp;$C$7&amp;"'!"&amp;LEFT(ADDRESS(1, MATCH(K$48, INDIRECT("'"&amp;$C$7&amp;"'!$1:$1"), 0), 1), 2)&amp;":"&amp;LEFT(ADDRESS(1, MATCH(K$48, INDIRECT("'"&amp;$C$7&amp;"'!$1:$1"), 0), 1), 2)), INDIRECT("'"&amp;$C$7&amp;"'!$A:$A"), $F$3, INDIRECT("'"&amp;$C$7&amp;"'!$B:$B"),$C$6, INDIRECT( "'"&amp;$C$7&amp;"'!$C:$C"), $C52, INDIRECT("'"&amp;$C$7&amp;"'!$G:$G"),K$12, INDIRECT( "'"&amp;$C$7&amp;"'!$F:$F"),K$14))</f>
        <v>0.41802663705423881</v>
      </c>
      <c r="L52" s="50">
        <f t="shared" ref="L52" ca="1" si="15">IF(OR($C$6="ccj",$C$10="No",$A52="Not Shown"), "-", SUMIFS(INDIRECT("'"&amp;$C$7&amp;"'!"&amp;LEFT(ADDRESS(1, MATCH(L$48, INDIRECT("'"&amp;$C$7&amp;"'!$1:$1"), 0), 1), 2)&amp;":"&amp;LEFT(ADDRESS(1, MATCH(L$48, INDIRECT("'"&amp;$C$7&amp;"'!$1:$1"), 0), 1), 2)), INDIRECT("'"&amp;$C$7&amp;"'!$A:$A"), $F$3, INDIRECT("'"&amp;$C$7&amp;"'!$B:$B"),$C$6, INDIRECT( "'"&amp;$C$7&amp;"'!$C:$C"), $C52, INDIRECT("'"&amp;$C$7&amp;"'!$G:$G"),L$12, INDIRECT( "'"&amp;$C$7&amp;"'!$F:$F"),L$14))</f>
        <v>8.481858839466816E-2</v>
      </c>
      <c r="M52" s="50">
        <f t="shared" ref="M52" ca="1" si="16">IF(OR($C$10="No",$A52="Not Shown"), "-", SUMIFS(INDIRECT("'"&amp;$C$7&amp;"'!"&amp;LEFT(ADDRESS(1, MATCH(M$48, INDIRECT("'"&amp;$C$7&amp;"'!$1:$1"), 0), 1), 2)&amp;":"&amp;LEFT(ADDRESS(1, MATCH(M$48, INDIRECT("'"&amp;$C$7&amp;"'!$1:$1"), 0), 1), 2)), INDIRECT("'"&amp;$C$7&amp;"'!$A:$A"), $F$3, INDIRECT("'"&amp;$C$7&amp;"'!$B:$B"),$C$6, INDIRECT( "'"&amp;$C$7&amp;"'!$C:$C"), $C52, INDIRECT("'"&amp;$C$7&amp;"'!$G:$G"),M$12, INDIRECT( "'"&amp;$C$7&amp;"'!$F:$F"),M$14))</f>
        <v>0.39148121567679811</v>
      </c>
      <c r="N52" s="50">
        <f t="shared" ref="N52" ca="1" si="17">IF(OR($C$6="ccj",$C$10="No",$A52="Not Shown"), "-", SUMIFS(INDIRECT("'"&amp;$C$7&amp;"'!"&amp;LEFT(ADDRESS(1, MATCH(N$48, INDIRECT("'"&amp;$C$7&amp;"'!$1:$1"), 0), 1), 2)&amp;":"&amp;LEFT(ADDRESS(1, MATCH(N$48, INDIRECT("'"&amp;$C$7&amp;"'!$1:$1"), 0), 1), 2)), INDIRECT("'"&amp;$C$7&amp;"'!$A:$A"), $F$3, INDIRECT("'"&amp;$C$7&amp;"'!$B:$B"),$C$6, INDIRECT( "'"&amp;$C$7&amp;"'!$C:$C"), $C52, INDIRECT("'"&amp;$C$7&amp;"'!$G:$G"),N$12, INDIRECT( "'"&amp;$C$7&amp;"'!$F:$F"),N$14))</f>
        <v>0</v>
      </c>
      <c r="O52" s="50">
        <f t="shared" ref="O52" ca="1" si="18">IF(OR($C$10="No",$A52="Not Shown"), "-", SUMIFS(INDIRECT("'"&amp;$C$7&amp;"'!"&amp;LEFT(ADDRESS(1, MATCH(O$48, INDIRECT("'"&amp;$C$7&amp;"'!$1:$1"), 0), 1), 2)&amp;":"&amp;LEFT(ADDRESS(1, MATCH(O$48, INDIRECT("'"&amp;$C$7&amp;"'!$1:$1"), 0), 1), 2)), INDIRECT("'"&amp;$C$7&amp;"'!$A:$A"), $F$3, INDIRECT("'"&amp;$C$7&amp;"'!$B:$B"),$C$6, INDIRECT( "'"&amp;$C$7&amp;"'!$C:$C"), $C52, INDIRECT("'"&amp;$C$7&amp;"'!$G:$G"),O$12, INDIRECT( "'"&amp;$C$7&amp;"'!$F:$F"),O$14))</f>
        <v>0.95774621057964704</v>
      </c>
      <c r="P52" s="50">
        <f t="shared" ref="P52" ca="1" si="19">IF(OR($C$6="ccj",$C$10="No",$A52="Not Shown"), "-", SUMIFS(INDIRECT("'"&amp;$C$7&amp;"'!"&amp;LEFT(ADDRESS(1, MATCH(P$48, INDIRECT("'"&amp;$C$7&amp;"'!$1:$1"), 0), 1), 2)&amp;":"&amp;LEFT(ADDRESS(1, MATCH(P$48, INDIRECT("'"&amp;$C$7&amp;"'!$1:$1"), 0), 1), 2)), INDIRECT("'"&amp;$C$7&amp;"'!$A:$A"), $F$3, INDIRECT("'"&amp;$C$7&amp;"'!$B:$B"),$C$6, INDIRECT( "'"&amp;$C$7&amp;"'!$C:$C"), $C52, INDIRECT("'"&amp;$C$7&amp;"'!$G:$G"),P$12, INDIRECT( "'"&amp;$C$7&amp;"'!$F:$F"),P$14))</f>
        <v>0.24867597003653119</v>
      </c>
      <c r="Q52" s="50">
        <f t="shared" ref="Q52" ca="1" si="20">IF(OR($C$10="No",$A52="Not Shown"), "-", SUMIFS(INDIRECT("'"&amp;$C$7&amp;"'!"&amp;LEFT(ADDRESS(1, MATCH(Q$48, INDIRECT("'"&amp;$C$7&amp;"'!$1:$1"), 0), 1), 2)&amp;":"&amp;LEFT(ADDRESS(1, MATCH(Q$48, INDIRECT("'"&amp;$C$7&amp;"'!$1:$1"), 0), 1), 2)), INDIRECT("'"&amp;$C$7&amp;"'!$A:$A"), $F$3, INDIRECT("'"&amp;$C$7&amp;"'!$B:$B"),$C$6, INDIRECT( "'"&amp;$C$7&amp;"'!$C:$C"), $C52, INDIRECT("'"&amp;$C$7&amp;"'!$G:$G"),Q$12, INDIRECT( "'"&amp;$C$7&amp;"'!$F:$F"),Q$14))</f>
        <v>0</v>
      </c>
      <c r="R52" s="50">
        <f t="shared" ref="R52" ca="1" si="21">IF(OR($C$6="ccj",$C$10="No",$A52="Not Shown"), "-", SUMIFS(INDIRECT("'"&amp;$C$7&amp;"'!"&amp;LEFT(ADDRESS(1, MATCH(R$48, INDIRECT("'"&amp;$C$7&amp;"'!$1:$1"), 0), 1), 2)&amp;":"&amp;LEFT(ADDRESS(1, MATCH(R$48, INDIRECT("'"&amp;$C$7&amp;"'!$1:$1"), 0), 1), 2)), INDIRECT("'"&amp;$C$7&amp;"'!$A:$A"), $F$3, INDIRECT("'"&amp;$C$7&amp;"'!$B:$B"),$C$6, INDIRECT( "'"&amp;$C$7&amp;"'!$C:$C"), $C52, INDIRECT("'"&amp;$C$7&amp;"'!$G:$G"),R$12, INDIRECT( "'"&amp;$C$7&amp;"'!$F:$F"),R$14))</f>
        <v>0</v>
      </c>
      <c r="S52" s="48">
        <f ca="1">IF(G52="-","-",SUM(G52:R52))</f>
        <v>2.1007486217418831</v>
      </c>
      <c r="T52" s="48">
        <f ca="1">IF(S52="-", "-", IF($C$6="ccj",S52+5.53,S52+2.04))</f>
        <v>4.1407486217418832</v>
      </c>
    </row>
    <row r="53" spans="1:23" s="14" customFormat="1" x14ac:dyDescent="0.25">
      <c r="A53" s="58" t="s">
        <v>140</v>
      </c>
      <c r="B53" s="56" t="s">
        <v>18</v>
      </c>
      <c r="C53" s="57" t="s">
        <v>29</v>
      </c>
      <c r="D53" s="6"/>
      <c r="E53" s="32" t="s">
        <v>29</v>
      </c>
      <c r="F53" s="47" t="s">
        <v>65</v>
      </c>
      <c r="G53" s="50">
        <f t="shared" ref="G53:Q57" ca="1" si="22">IF(OR($C$10="No",$A53="Not Shown"), "-", SUMIFS(INDIRECT("'"&amp;$C$7&amp;"'!"&amp;LEFT(ADDRESS(1, MATCH(G$48, INDIRECT("'"&amp;$C$7&amp;"'!$1:$1"), 0), 1), 2)&amp;":"&amp;LEFT(ADDRESS(1, MATCH(G$48, INDIRECT("'"&amp;$C$7&amp;"'!$1:$1"), 0), 1), 2)), INDIRECT("'"&amp;$C$7&amp;"'!$A:$A"), $F$3, INDIRECT("'"&amp;$C$7&amp;"'!$B:$B"),$C$6, INDIRECT( "'"&amp;$C$7&amp;"'!$C:$C"), $C53, INDIRECT("'"&amp;$C$7&amp;"'!$G:$G"),G$12, INDIRECT( "'"&amp;$C$7&amp;"'!$F:$F"),G$14))</f>
        <v>0</v>
      </c>
      <c r="H53" s="50">
        <f t="shared" ref="H53:R57" ca="1" si="23">IF(OR($C$6="ccj",$C$10="No",$A53="Not Shown"), "-", SUMIFS(INDIRECT("'"&amp;$C$7&amp;"'!"&amp;LEFT(ADDRESS(1, MATCH(H$48, INDIRECT("'"&amp;$C$7&amp;"'!$1:$1"), 0), 1), 2)&amp;":"&amp;LEFT(ADDRESS(1, MATCH(H$48, INDIRECT("'"&amp;$C$7&amp;"'!$1:$1"), 0), 1), 2)), INDIRECT("'"&amp;$C$7&amp;"'!$A:$A"), $F$3, INDIRECT("'"&amp;$C$7&amp;"'!$B:$B"),$C$6, INDIRECT( "'"&amp;$C$7&amp;"'!$C:$C"), $C53, INDIRECT("'"&amp;$C$7&amp;"'!$G:$G"),H$12, INDIRECT( "'"&amp;$C$7&amp;"'!$F:$F"),H$14))</f>
        <v>0</v>
      </c>
      <c r="I53" s="50">
        <f t="shared" ca="1" si="22"/>
        <v>0.84337211030658576</v>
      </c>
      <c r="J53" s="50">
        <f t="shared" ca="1" si="23"/>
        <v>0</v>
      </c>
      <c r="K53" s="50">
        <f t="shared" ca="1" si="22"/>
        <v>2.277426267373418E-2</v>
      </c>
      <c r="L53" s="50">
        <f t="shared" ca="1" si="23"/>
        <v>0.17465949192922309</v>
      </c>
      <c r="M53" s="50">
        <f t="shared" ca="1" si="22"/>
        <v>0.6506603722096943</v>
      </c>
      <c r="N53" s="50">
        <f t="shared" ca="1" si="23"/>
        <v>0</v>
      </c>
      <c r="O53" s="50">
        <f t="shared" ca="1" si="22"/>
        <v>2.2654026807974801</v>
      </c>
      <c r="P53" s="50">
        <f t="shared" ca="1" si="23"/>
        <v>0.55457377994431101</v>
      </c>
      <c r="Q53" s="50">
        <f t="shared" ca="1" si="22"/>
        <v>0</v>
      </c>
      <c r="R53" s="50">
        <f t="shared" ca="1" si="23"/>
        <v>0</v>
      </c>
      <c r="S53" s="48">
        <f t="shared" ref="S53:S57" ca="1" si="24">IF(G53="-","-",SUM(G53:R53))</f>
        <v>4.5114426978610283</v>
      </c>
      <c r="T53" s="48">
        <f t="shared" ref="T53:T57" ca="1" si="25">IF(S53="-", "-", IF($C$6="ccj",S53+5.53,S53+2.04))</f>
        <v>6.5514426978610283</v>
      </c>
    </row>
    <row r="54" spans="1:23" x14ac:dyDescent="0.25">
      <c r="A54" s="58" t="s">
        <v>140</v>
      </c>
      <c r="B54" s="56" t="s">
        <v>18</v>
      </c>
      <c r="C54" s="57" t="s">
        <v>31</v>
      </c>
      <c r="E54" s="32" t="s">
        <v>66</v>
      </c>
      <c r="F54" s="9" t="s">
        <v>67</v>
      </c>
      <c r="G54" s="50">
        <f t="shared" ca="1" si="22"/>
        <v>0</v>
      </c>
      <c r="H54" s="50">
        <f t="shared" ca="1" si="23"/>
        <v>0</v>
      </c>
      <c r="I54" s="50">
        <f t="shared" ca="1" si="22"/>
        <v>0</v>
      </c>
      <c r="J54" s="50">
        <f t="shared" ca="1" si="23"/>
        <v>0</v>
      </c>
      <c r="K54" s="50">
        <f t="shared" ca="1" si="22"/>
        <v>0.47486358743332291</v>
      </c>
      <c r="L54" s="50">
        <f t="shared" ca="1" si="23"/>
        <v>0.61185242881036161</v>
      </c>
      <c r="M54" s="50">
        <f t="shared" ca="1" si="22"/>
        <v>22.16543114007828</v>
      </c>
      <c r="N54" s="50">
        <f t="shared" ca="1" si="23"/>
        <v>0</v>
      </c>
      <c r="O54" s="50">
        <f t="shared" ca="1" si="22"/>
        <v>0</v>
      </c>
      <c r="P54" s="50">
        <f t="shared" ca="1" si="23"/>
        <v>0</v>
      </c>
      <c r="Q54" s="50">
        <f t="shared" ca="1" si="22"/>
        <v>0</v>
      </c>
      <c r="R54" s="50">
        <f t="shared" ca="1" si="23"/>
        <v>0</v>
      </c>
      <c r="S54" s="48">
        <f t="shared" ca="1" si="24"/>
        <v>23.252147156321964</v>
      </c>
      <c r="T54" s="48">
        <f t="shared" ca="1" si="25"/>
        <v>25.292147156321963</v>
      </c>
    </row>
    <row r="55" spans="1:23" x14ac:dyDescent="0.25">
      <c r="A55" s="57" t="str">
        <f ca="1">IF($C$9="No", "Not Shown", "Shown")</f>
        <v>Shown</v>
      </c>
      <c r="B55" s="56" t="s">
        <v>18</v>
      </c>
      <c r="C55" s="57" t="s">
        <v>34</v>
      </c>
      <c r="E55" s="32" t="s">
        <v>66</v>
      </c>
      <c r="F55" s="9" t="s">
        <v>68</v>
      </c>
      <c r="G55" s="50">
        <f t="shared" ca="1" si="22"/>
        <v>0</v>
      </c>
      <c r="H55" s="50">
        <f t="shared" ca="1" si="23"/>
        <v>0</v>
      </c>
      <c r="I55" s="50">
        <f t="shared" ca="1" si="22"/>
        <v>0</v>
      </c>
      <c r="J55" s="50">
        <f t="shared" ca="1" si="23"/>
        <v>0</v>
      </c>
      <c r="K55" s="50">
        <f t="shared" ca="1" si="22"/>
        <v>0.47486358743332291</v>
      </c>
      <c r="L55" s="50">
        <f t="shared" ca="1" si="23"/>
        <v>0.61185242881036161</v>
      </c>
      <c r="M55" s="50">
        <f t="shared" ca="1" si="22"/>
        <v>22.16543114007828</v>
      </c>
      <c r="N55" s="50">
        <f t="shared" ca="1" si="23"/>
        <v>0</v>
      </c>
      <c r="O55" s="50">
        <f t="shared" ca="1" si="22"/>
        <v>0</v>
      </c>
      <c r="P55" s="50">
        <f t="shared" ca="1" si="23"/>
        <v>0</v>
      </c>
      <c r="Q55" s="50">
        <f t="shared" ca="1" si="22"/>
        <v>0</v>
      </c>
      <c r="R55" s="50">
        <f t="shared" ca="1" si="23"/>
        <v>0</v>
      </c>
      <c r="S55" s="48">
        <f t="shared" ca="1" si="24"/>
        <v>23.252147156321964</v>
      </c>
      <c r="T55" s="48">
        <f t="shared" ca="1" si="25"/>
        <v>25.292147156321963</v>
      </c>
    </row>
    <row r="56" spans="1:23" x14ac:dyDescent="0.25">
      <c r="A56" s="57" t="str">
        <f ca="1">IF(OR($C$9="No",$C$8="Yes"), "Not Shown", "Shown")</f>
        <v>Shown</v>
      </c>
      <c r="B56" s="56" t="s">
        <v>18</v>
      </c>
      <c r="C56" s="57" t="s">
        <v>35</v>
      </c>
      <c r="E56" s="8" t="s">
        <v>35</v>
      </c>
      <c r="F56" s="9" t="s">
        <v>37</v>
      </c>
      <c r="G56" s="50">
        <f t="shared" ca="1" si="22"/>
        <v>0.22655039321912371</v>
      </c>
      <c r="H56" s="50">
        <f t="shared" ca="1" si="23"/>
        <v>0</v>
      </c>
      <c r="I56" s="50">
        <f t="shared" ca="1" si="22"/>
        <v>0</v>
      </c>
      <c r="J56" s="50">
        <f t="shared" ca="1" si="23"/>
        <v>0</v>
      </c>
      <c r="K56" s="50">
        <f t="shared" ca="1" si="22"/>
        <v>0.58020041223891483</v>
      </c>
      <c r="L56" s="50">
        <f t="shared" ca="1" si="23"/>
        <v>0.59365708055416855</v>
      </c>
      <c r="M56" s="50">
        <f t="shared" ca="1" si="22"/>
        <v>21.778037340556629</v>
      </c>
      <c r="N56" s="50">
        <f t="shared" ca="1" si="23"/>
        <v>0</v>
      </c>
      <c r="O56" s="50">
        <f t="shared" ca="1" si="22"/>
        <v>0</v>
      </c>
      <c r="P56" s="50">
        <f t="shared" ca="1" si="23"/>
        <v>0</v>
      </c>
      <c r="Q56" s="50">
        <f t="shared" ca="1" si="22"/>
        <v>0</v>
      </c>
      <c r="R56" s="50">
        <f t="shared" ca="1" si="23"/>
        <v>0</v>
      </c>
      <c r="S56" s="48">
        <f t="shared" ca="1" si="24"/>
        <v>23.178445226568837</v>
      </c>
      <c r="T56" s="48">
        <f t="shared" ca="1" si="25"/>
        <v>25.218445226568836</v>
      </c>
    </row>
    <row r="57" spans="1:23" x14ac:dyDescent="0.25">
      <c r="A57" s="57" t="str">
        <f ca="1">IF(OR($C$9="No",$C$8="Yes"), "Not Shown", "Shown")</f>
        <v>Shown</v>
      </c>
      <c r="B57" s="56" t="s">
        <v>18</v>
      </c>
      <c r="C57" s="57" t="s">
        <v>38</v>
      </c>
      <c r="E57" s="8" t="s">
        <v>38</v>
      </c>
      <c r="F57" s="9" t="s">
        <v>70</v>
      </c>
      <c r="G57" s="50">
        <f t="shared" ca="1" si="22"/>
        <v>2.1958440962183521</v>
      </c>
      <c r="H57" s="50">
        <f t="shared" ca="1" si="23"/>
        <v>0</v>
      </c>
      <c r="I57" s="50">
        <f t="shared" ca="1" si="22"/>
        <v>0.81246465717302863</v>
      </c>
      <c r="J57" s="50">
        <f t="shared" ca="1" si="23"/>
        <v>0</v>
      </c>
      <c r="K57" s="50">
        <f t="shared" ca="1" si="22"/>
        <v>3.570113831752137</v>
      </c>
      <c r="L57" s="50">
        <f t="shared" ca="1" si="23"/>
        <v>0.41932164890372409</v>
      </c>
      <c r="M57" s="50">
        <f t="shared" ca="1" si="22"/>
        <v>22.070594230774081</v>
      </c>
      <c r="N57" s="50">
        <f t="shared" ca="1" si="23"/>
        <v>0</v>
      </c>
      <c r="O57" s="50">
        <f t="shared" ca="1" si="22"/>
        <v>0</v>
      </c>
      <c r="P57" s="50">
        <f t="shared" ca="1" si="23"/>
        <v>0</v>
      </c>
      <c r="Q57" s="50">
        <f t="shared" ca="1" si="22"/>
        <v>0</v>
      </c>
      <c r="R57" s="50">
        <f t="shared" ca="1" si="23"/>
        <v>0</v>
      </c>
      <c r="S57" s="48">
        <f t="shared" ca="1" si="24"/>
        <v>29.068338464821323</v>
      </c>
      <c r="T57" s="48">
        <f t="shared" ca="1" si="25"/>
        <v>31.108338464821323</v>
      </c>
    </row>
    <row r="59" spans="1:23" x14ac:dyDescent="0.25">
      <c r="E59" s="7" t="s">
        <v>96</v>
      </c>
      <c r="F59" s="27"/>
      <c r="G59" s="27"/>
      <c r="H59" s="27"/>
      <c r="I59" s="27"/>
      <c r="J59" s="27"/>
      <c r="K59" s="27"/>
      <c r="L59" s="27"/>
      <c r="M59" s="27"/>
      <c r="N59" s="27"/>
      <c r="O59" s="27"/>
      <c r="P59" s="27"/>
      <c r="Q59" s="27"/>
      <c r="R59" s="27"/>
      <c r="S59" s="27"/>
      <c r="T59" s="27"/>
    </row>
    <row r="60" spans="1:23" s="14" customFormat="1" ht="30" customHeight="1" x14ac:dyDescent="0.25">
      <c r="A60" s="58"/>
      <c r="B60" s="58"/>
      <c r="C60" s="58"/>
      <c r="E60" s="36" t="s">
        <v>86</v>
      </c>
      <c r="F60" s="37"/>
      <c r="G60" s="38" t="s">
        <v>53</v>
      </c>
      <c r="H60" s="38"/>
      <c r="I60" s="38"/>
      <c r="J60" s="38"/>
      <c r="K60" s="38" t="s">
        <v>55</v>
      </c>
      <c r="L60" s="38"/>
      <c r="M60" s="38"/>
      <c r="N60" s="38"/>
      <c r="O60" s="38" t="s">
        <v>54</v>
      </c>
      <c r="P60" s="38"/>
      <c r="Q60" s="38"/>
      <c r="R60" s="38"/>
      <c r="S60" s="38" t="s">
        <v>82</v>
      </c>
      <c r="T60" s="51" t="s">
        <v>106</v>
      </c>
    </row>
    <row r="61" spans="1:23" x14ac:dyDescent="0.25">
      <c r="E61" s="39" t="s">
        <v>87</v>
      </c>
      <c r="F61" s="40"/>
      <c r="G61" s="41" t="s">
        <v>53</v>
      </c>
      <c r="H61" s="41" t="s">
        <v>55</v>
      </c>
      <c r="I61" s="41" t="s">
        <v>56</v>
      </c>
      <c r="J61" s="41" t="s">
        <v>57</v>
      </c>
      <c r="K61" s="41" t="s">
        <v>53</v>
      </c>
      <c r="L61" s="41" t="s">
        <v>55</v>
      </c>
      <c r="M61" s="41" t="s">
        <v>56</v>
      </c>
      <c r="N61" s="41" t="s">
        <v>57</v>
      </c>
      <c r="O61" s="41" t="s">
        <v>53</v>
      </c>
      <c r="P61" s="41" t="s">
        <v>55</v>
      </c>
      <c r="Q61" s="41" t="s">
        <v>54</v>
      </c>
      <c r="R61" s="41" t="s">
        <v>57</v>
      </c>
      <c r="S61" s="41"/>
      <c r="T61" s="41"/>
    </row>
    <row r="62" spans="1:23" s="14" customFormat="1" x14ac:dyDescent="0.25">
      <c r="A62" s="58" t="s">
        <v>140</v>
      </c>
      <c r="B62" s="56" t="s">
        <v>18</v>
      </c>
      <c r="C62" s="57" t="s">
        <v>26</v>
      </c>
      <c r="D62" s="6"/>
      <c r="E62" s="32" t="s">
        <v>26</v>
      </c>
      <c r="F62" s="47" t="s">
        <v>64</v>
      </c>
      <c r="G62" s="50">
        <f ca="1">IF(OR($C$10="No",$A62="Not Shown"), "-", SUMIFS(INDIRECT("'"&amp;$C$7&amp;"'!"&amp;LEFT(ADDRESS(1, MATCH(G$48, INDIRECT("'"&amp;$C$7&amp;"'!$1:$1"), 0), 1), 2)&amp;":"&amp;LEFT(ADDRESS(1, MATCH(G$48, INDIRECT("'"&amp;$C$7&amp;"'!$1:$1"), 0), 1), 2)), INDIRECT("'"&amp;$C$7&amp;"'!$A:$A"), $F$3, INDIRECT("'"&amp;$C$7&amp;"'!$B:$B"),$C$6, INDIRECT( "'"&amp;$C$7&amp;"'!$C:$C"), $C62, INDIRECT("'"&amp;$C$7&amp;"'!$G:$G"),G$12, INDIRECT( "'"&amp;$C$7&amp;"'!$F:$F"),G$25))</f>
        <v>8.2933800733234371</v>
      </c>
      <c r="H62" s="50">
        <f ca="1">IF(OR($C$6="ccj",$C$10="No",$A62="Not Shown"), "-", SUMIFS(INDIRECT("'"&amp;$C$7&amp;"'!"&amp;LEFT(ADDRESS(1, MATCH(H$48, INDIRECT("'"&amp;$C$7&amp;"'!$1:$1"), 0), 1), 2)&amp;":"&amp;LEFT(ADDRESS(1, MATCH(H$48, INDIRECT("'"&amp;$C$7&amp;"'!$1:$1"), 0), 1), 2)), INDIRECT("'"&amp;$C$7&amp;"'!$A:$A"), $F$3, INDIRECT("'"&amp;$C$7&amp;"'!$B:$B"),$C$6, INDIRECT( "'"&amp;$C$7&amp;"'!$C:$C"), $C62, INDIRECT("'"&amp;$C$7&amp;"'!$G:$G"),H$12, INDIRECT( "'"&amp;$C$7&amp;"'!$F:$F"),H$25))</f>
        <v>0</v>
      </c>
      <c r="I62" s="50">
        <f ca="1">IF(OR($C$10="No",$A62="Not Shown"), "-", SUMIFS(INDIRECT("'"&amp;$C$7&amp;"'!"&amp;LEFT(ADDRESS(1, MATCH(I$48, INDIRECT("'"&amp;$C$7&amp;"'!$1:$1"), 0), 1), 2)&amp;":"&amp;LEFT(ADDRESS(1, MATCH(I$48, INDIRECT("'"&amp;$C$7&amp;"'!$1:$1"), 0), 1), 2)), INDIRECT("'"&amp;$C$7&amp;"'!$A:$A"), $F$3, INDIRECT("'"&amp;$C$7&amp;"'!$B:$B"),$C$6, INDIRECT( "'"&amp;$C$7&amp;"'!$C:$C"), $C62, INDIRECT("'"&amp;$C$7&amp;"'!$G:$G"),I$12, INDIRECT( "'"&amp;$C$7&amp;"'!$F:$F"),I$25))</f>
        <v>0.87020461728349818</v>
      </c>
      <c r="J62" s="50">
        <f ca="1">IF(OR($C$6="ccj",$C$10="No",$A62="Not Shown"), "-", SUMIFS(INDIRECT("'"&amp;$C$7&amp;"'!"&amp;LEFT(ADDRESS(1, MATCH(J$48, INDIRECT("'"&amp;$C$7&amp;"'!$1:$1"), 0), 1), 2)&amp;":"&amp;LEFT(ADDRESS(1, MATCH(J$48, INDIRECT("'"&amp;$C$7&amp;"'!$1:$1"), 0), 1), 2)), INDIRECT("'"&amp;$C$7&amp;"'!$A:$A"), $F$3, INDIRECT("'"&amp;$C$7&amp;"'!$B:$B"),$C$6, INDIRECT( "'"&amp;$C$7&amp;"'!$C:$C"), $C62, INDIRECT("'"&amp;$C$7&amp;"'!$G:$G"),J$12, INDIRECT( "'"&amp;$C$7&amp;"'!$F:$F"),J$25))</f>
        <v>0</v>
      </c>
      <c r="K62" s="50">
        <f ca="1">IF(OR($C$10="No",$A62="Not Shown"), "-", SUMIFS(INDIRECT("'"&amp;$C$7&amp;"'!"&amp;LEFT(ADDRESS(1, MATCH(K$48, INDIRECT("'"&amp;$C$7&amp;"'!$1:$1"), 0), 1), 2)&amp;":"&amp;LEFT(ADDRESS(1, MATCH(K$48, INDIRECT("'"&amp;$C$7&amp;"'!$1:$1"), 0), 1), 2)), INDIRECT("'"&amp;$C$7&amp;"'!$A:$A"), $F$3, INDIRECT("'"&amp;$C$7&amp;"'!$B:$B"),$C$6, INDIRECT( "'"&amp;$C$7&amp;"'!$C:$C"), $C62, INDIRECT("'"&amp;$C$7&amp;"'!$G:$G"),K$12, INDIRECT( "'"&amp;$C$7&amp;"'!$F:$F"),K$25))</f>
        <v>0.89890729412424186</v>
      </c>
      <c r="L62" s="50">
        <f ca="1">IF(OR($C$6="ccj",$C$10="No",$A62="Not Shown"), "-", SUMIFS(INDIRECT("'"&amp;$C$7&amp;"'!"&amp;LEFT(ADDRESS(1, MATCH(L$48, INDIRECT("'"&amp;$C$7&amp;"'!$1:$1"), 0), 1), 2)&amp;":"&amp;LEFT(ADDRESS(1, MATCH(L$48, INDIRECT("'"&amp;$C$7&amp;"'!$1:$1"), 0), 1), 2)), INDIRECT("'"&amp;$C$7&amp;"'!$A:$A"), $F$3, INDIRECT("'"&amp;$C$7&amp;"'!$B:$B"),$C$6, INDIRECT( "'"&amp;$C$7&amp;"'!$C:$C"), $C62, INDIRECT("'"&amp;$C$7&amp;"'!$G:$G"),L$12, INDIRECT( "'"&amp;$C$7&amp;"'!$F:$F"),L$25))</f>
        <v>0.1017637724324266</v>
      </c>
      <c r="M62" s="50">
        <f ca="1">IF(OR($C$10="No",$A62="Not Shown"), "-", SUMIFS(INDIRECT("'"&amp;$C$7&amp;"'!"&amp;LEFT(ADDRESS(1, MATCH(M$48, INDIRECT("'"&amp;$C$7&amp;"'!$1:$1"), 0), 1), 2)&amp;":"&amp;LEFT(ADDRESS(1, MATCH(M$48, INDIRECT("'"&amp;$C$7&amp;"'!$1:$1"), 0), 1), 2)), INDIRECT("'"&amp;$C$7&amp;"'!$A:$A"), $F$3, INDIRECT("'"&amp;$C$7&amp;"'!$B:$B"),$C$6, INDIRECT( "'"&amp;$C$7&amp;"'!$C:$C"), $C62, INDIRECT("'"&amp;$C$7&amp;"'!$G:$G"),M$12, INDIRECT( "'"&amp;$C$7&amp;"'!$F:$F"),M$25))</f>
        <v>0.1669729595673497</v>
      </c>
      <c r="N62" s="50">
        <f ca="1">IF(OR($C$6="ccj",$C$10="No",$A62="Not Shown"), "-", SUMIFS(INDIRECT("'"&amp;$C$7&amp;"'!"&amp;LEFT(ADDRESS(1, MATCH(N$48, INDIRECT("'"&amp;$C$7&amp;"'!$1:$1"), 0), 1), 2)&amp;":"&amp;LEFT(ADDRESS(1, MATCH(N$48, INDIRECT("'"&amp;$C$7&amp;"'!$1:$1"), 0), 1), 2)), INDIRECT("'"&amp;$C$7&amp;"'!$A:$A"), $F$3, INDIRECT("'"&amp;$C$7&amp;"'!$B:$B"),$C$6, INDIRECT( "'"&amp;$C$7&amp;"'!$C:$C"), $C62, INDIRECT("'"&amp;$C$7&amp;"'!$G:$G"),N$12, INDIRECT( "'"&amp;$C$7&amp;"'!$F:$F"),N$25))</f>
        <v>0</v>
      </c>
      <c r="O62" s="50">
        <f ca="1">IF(OR($C$10="No",$A62="Not Shown"), "-", SUMIFS(INDIRECT("'"&amp;$C$7&amp;"'!"&amp;LEFT(ADDRESS(1, MATCH(O$48, INDIRECT("'"&amp;$C$7&amp;"'!$1:$1"), 0), 1), 2)&amp;":"&amp;LEFT(ADDRESS(1, MATCH(O$48, INDIRECT("'"&amp;$C$7&amp;"'!$1:$1"), 0), 1), 2)), INDIRECT("'"&amp;$C$7&amp;"'!$A:$A"), $F$3, INDIRECT("'"&amp;$C$7&amp;"'!$B:$B"),$C$6, INDIRECT( "'"&amp;$C$7&amp;"'!$C:$C"), $C62, INDIRECT("'"&amp;$C$7&amp;"'!$G:$G"),O$12, INDIRECT( "'"&amp;$C$7&amp;"'!$F:$F"),O$25))</f>
        <v>1.873864334988828</v>
      </c>
      <c r="P62" s="50">
        <f ca="1">IF(OR($C$6="ccj",$C$10="No",$A62="Not Shown"), "-", SUMIFS(INDIRECT("'"&amp;$C$7&amp;"'!"&amp;LEFT(ADDRESS(1, MATCH(P$48, INDIRECT("'"&amp;$C$7&amp;"'!$1:$1"), 0), 1), 2)&amp;":"&amp;LEFT(ADDRESS(1, MATCH(P$48, INDIRECT("'"&amp;$C$7&amp;"'!$1:$1"), 0), 1), 2)), INDIRECT("'"&amp;$C$7&amp;"'!$A:$A"), $F$3, INDIRECT("'"&amp;$C$7&amp;"'!$B:$B"),$C$6, INDIRECT( "'"&amp;$C$7&amp;"'!$C:$C"), $C62, INDIRECT("'"&amp;$C$7&amp;"'!$G:$G"),P$12, INDIRECT( "'"&amp;$C$7&amp;"'!$F:$F"),P$25))</f>
        <v>0.53830543114128793</v>
      </c>
      <c r="Q62" s="50">
        <f ca="1">IF(OR($C$10="No",$A62="Not Shown"), "-", SUMIFS(INDIRECT("'"&amp;$C$7&amp;"'!"&amp;LEFT(ADDRESS(1, MATCH(Q$48, INDIRECT("'"&amp;$C$7&amp;"'!$1:$1"), 0), 1), 2)&amp;":"&amp;LEFT(ADDRESS(1, MATCH(Q$48, INDIRECT("'"&amp;$C$7&amp;"'!$1:$1"), 0), 1), 2)), INDIRECT("'"&amp;$C$7&amp;"'!$A:$A"), $F$3, INDIRECT("'"&amp;$C$7&amp;"'!$B:$B"),$C$6, INDIRECT( "'"&amp;$C$7&amp;"'!$C:$C"), $C62, INDIRECT("'"&amp;$C$7&amp;"'!$G:$G"),Q$12, INDIRECT( "'"&amp;$C$7&amp;"'!$F:$F"),Q$25))</f>
        <v>0</v>
      </c>
      <c r="R62" s="50">
        <f ca="1">IF(OR($C$6="ccj",$C$10="No",$A62="Not Shown"), "-", SUMIFS(INDIRECT("'"&amp;$C$7&amp;"'!"&amp;LEFT(ADDRESS(1, MATCH(R$48, INDIRECT("'"&amp;$C$7&amp;"'!$1:$1"), 0), 1), 2)&amp;":"&amp;LEFT(ADDRESS(1, MATCH(R$48, INDIRECT("'"&amp;$C$7&amp;"'!$1:$1"), 0), 1), 2)), INDIRECT("'"&amp;$C$7&amp;"'!$A:$A"), $F$3, INDIRECT("'"&amp;$C$7&amp;"'!$B:$B"),$C$6, INDIRECT( "'"&amp;$C$7&amp;"'!$C:$C"), $C62, INDIRECT("'"&amp;$C$7&amp;"'!$G:$G"),R$12, INDIRECT( "'"&amp;$C$7&amp;"'!$F:$F"),R$25))</f>
        <v>0</v>
      </c>
      <c r="S62" s="48">
        <f ca="1">IF(G62="-","-",SUM(G62:R62))</f>
        <v>12.743398482861069</v>
      </c>
      <c r="T62" s="48">
        <f ca="1">IF(S62="-", "-", IF($C$6="ccj",S62+5.53,S62+2.04))</f>
        <v>14.78339848286107</v>
      </c>
      <c r="W62" s="82"/>
    </row>
    <row r="63" spans="1:23" s="14" customFormat="1" x14ac:dyDescent="0.25">
      <c r="A63" s="58" t="s">
        <v>140</v>
      </c>
      <c r="B63" s="56" t="s">
        <v>18</v>
      </c>
      <c r="C63" s="57" t="s">
        <v>29</v>
      </c>
      <c r="D63" s="6"/>
      <c r="E63" s="32" t="s">
        <v>29</v>
      </c>
      <c r="F63" s="47" t="s">
        <v>65</v>
      </c>
      <c r="G63" s="50">
        <f t="shared" ref="G63:Q67" ca="1" si="26">IF(OR($C$10="No",$A63="Not Shown"), "-", SUMIFS(INDIRECT("'"&amp;$C$7&amp;"'!"&amp;LEFT(ADDRESS(1, MATCH(G$48, INDIRECT("'"&amp;$C$7&amp;"'!$1:$1"), 0), 1), 2)&amp;":"&amp;LEFT(ADDRESS(1, MATCH(G$48, INDIRECT("'"&amp;$C$7&amp;"'!$1:$1"), 0), 1), 2)), INDIRECT("'"&amp;$C$7&amp;"'!$A:$A"), $F$3, INDIRECT("'"&amp;$C$7&amp;"'!$B:$B"),$C$6, INDIRECT( "'"&amp;$C$7&amp;"'!$C:$C"), $C63, INDIRECT("'"&amp;$C$7&amp;"'!$G:$G"),G$12, INDIRECT( "'"&amp;$C$7&amp;"'!$F:$F"),G$25))</f>
        <v>24.65642323412159</v>
      </c>
      <c r="H63" s="50">
        <f t="shared" ref="H63:R67" ca="1" si="27">IF(OR($C$6="ccj",$C$10="No",$A63="Not Shown"), "-", SUMIFS(INDIRECT("'"&amp;$C$7&amp;"'!"&amp;LEFT(ADDRESS(1, MATCH(H$48, INDIRECT("'"&amp;$C$7&amp;"'!$1:$1"), 0), 1), 2)&amp;":"&amp;LEFT(ADDRESS(1, MATCH(H$48, INDIRECT("'"&amp;$C$7&amp;"'!$1:$1"), 0), 1), 2)), INDIRECT("'"&amp;$C$7&amp;"'!$A:$A"), $F$3, INDIRECT("'"&amp;$C$7&amp;"'!$B:$B"),$C$6, INDIRECT( "'"&amp;$C$7&amp;"'!$C:$C"), $C63, INDIRECT("'"&amp;$C$7&amp;"'!$G:$G"),H$12, INDIRECT( "'"&amp;$C$7&amp;"'!$F:$F"),H$25))</f>
        <v>0</v>
      </c>
      <c r="I63" s="50">
        <f t="shared" ca="1" si="26"/>
        <v>3.5988544125005843E-2</v>
      </c>
      <c r="J63" s="50">
        <f t="shared" ca="1" si="27"/>
        <v>0</v>
      </c>
      <c r="K63" s="50">
        <f t="shared" ca="1" si="26"/>
        <v>2.4852700753397329E-2</v>
      </c>
      <c r="L63" s="50">
        <f t="shared" ca="1" si="27"/>
        <v>0.30851985981744778</v>
      </c>
      <c r="M63" s="50">
        <f t="shared" ca="1" si="26"/>
        <v>0.46706310751248281</v>
      </c>
      <c r="N63" s="50">
        <f t="shared" ca="1" si="27"/>
        <v>0</v>
      </c>
      <c r="O63" s="50">
        <f t="shared" ca="1" si="26"/>
        <v>1.9141363031259591</v>
      </c>
      <c r="P63" s="50">
        <f t="shared" ca="1" si="27"/>
        <v>0.58702578358015378</v>
      </c>
      <c r="Q63" s="50">
        <f t="shared" ca="1" si="26"/>
        <v>0</v>
      </c>
      <c r="R63" s="50">
        <f t="shared" ca="1" si="27"/>
        <v>0</v>
      </c>
      <c r="S63" s="48">
        <f t="shared" ref="S63:S67" ca="1" si="28">IF(G63="-","-",SUM(G63:R63))</f>
        <v>27.994009533036035</v>
      </c>
      <c r="T63" s="48">
        <f t="shared" ref="T63:T67" ca="1" si="29">IF(S63="-", "-", IF($C$6="ccj",S63+5.53,S63+2.04))</f>
        <v>30.034009533036034</v>
      </c>
      <c r="W63" s="82"/>
    </row>
    <row r="64" spans="1:23" x14ac:dyDescent="0.25">
      <c r="A64" s="58" t="s">
        <v>140</v>
      </c>
      <c r="B64" s="56" t="s">
        <v>18</v>
      </c>
      <c r="C64" s="57" t="s">
        <v>31</v>
      </c>
      <c r="E64" s="32" t="s">
        <v>66</v>
      </c>
      <c r="F64" s="9" t="s">
        <v>67</v>
      </c>
      <c r="G64" s="50">
        <f t="shared" ca="1" si="26"/>
        <v>19.118587186584151</v>
      </c>
      <c r="H64" s="50">
        <f t="shared" ca="1" si="27"/>
        <v>0</v>
      </c>
      <c r="I64" s="50">
        <f t="shared" ca="1" si="26"/>
        <v>0.56262731627215246</v>
      </c>
      <c r="J64" s="50">
        <f t="shared" ca="1" si="27"/>
        <v>0</v>
      </c>
      <c r="K64" s="50">
        <f t="shared" ca="1" si="26"/>
        <v>0.87517138399175209</v>
      </c>
      <c r="L64" s="50">
        <f t="shared" ca="1" si="27"/>
        <v>1.1022512437606</v>
      </c>
      <c r="M64" s="50">
        <f t="shared" ca="1" si="26"/>
        <v>19.354680068309388</v>
      </c>
      <c r="N64" s="50">
        <f t="shared" ca="1" si="27"/>
        <v>0</v>
      </c>
      <c r="O64" s="50">
        <f t="shared" ca="1" si="26"/>
        <v>0</v>
      </c>
      <c r="P64" s="50">
        <f t="shared" ca="1" si="27"/>
        <v>0</v>
      </c>
      <c r="Q64" s="50">
        <f t="shared" ca="1" si="26"/>
        <v>0</v>
      </c>
      <c r="R64" s="50">
        <f t="shared" ca="1" si="27"/>
        <v>0</v>
      </c>
      <c r="S64" s="48">
        <f t="shared" ca="1" si="28"/>
        <v>41.013317198918045</v>
      </c>
      <c r="T64" s="48">
        <f t="shared" ca="1" si="29"/>
        <v>43.053317198918045</v>
      </c>
      <c r="W64" s="82"/>
    </row>
    <row r="65" spans="1:23" x14ac:dyDescent="0.25">
      <c r="A65" s="57" t="str">
        <f ca="1">IF($C$9="No", "Not Shown", "Shown")</f>
        <v>Shown</v>
      </c>
      <c r="B65" s="56" t="s">
        <v>18</v>
      </c>
      <c r="C65" s="57" t="s">
        <v>34</v>
      </c>
      <c r="E65" s="32" t="s">
        <v>66</v>
      </c>
      <c r="F65" s="9" t="s">
        <v>68</v>
      </c>
      <c r="G65" s="50">
        <f t="shared" ca="1" si="26"/>
        <v>19.118587186584151</v>
      </c>
      <c r="H65" s="50">
        <f t="shared" ca="1" si="27"/>
        <v>0</v>
      </c>
      <c r="I65" s="50">
        <f t="shared" ca="1" si="26"/>
        <v>0.56262731627215246</v>
      </c>
      <c r="J65" s="50">
        <f t="shared" ca="1" si="27"/>
        <v>0</v>
      </c>
      <c r="K65" s="50">
        <f t="shared" ca="1" si="26"/>
        <v>0.87517138399175209</v>
      </c>
      <c r="L65" s="50">
        <f t="shared" ca="1" si="27"/>
        <v>1.1022512437606</v>
      </c>
      <c r="M65" s="50">
        <f t="shared" ca="1" si="26"/>
        <v>19.354680068309388</v>
      </c>
      <c r="N65" s="50">
        <f t="shared" ca="1" si="27"/>
        <v>0</v>
      </c>
      <c r="O65" s="50">
        <f t="shared" ca="1" si="26"/>
        <v>0</v>
      </c>
      <c r="P65" s="50">
        <f t="shared" ca="1" si="27"/>
        <v>0</v>
      </c>
      <c r="Q65" s="50">
        <f t="shared" ca="1" si="26"/>
        <v>0</v>
      </c>
      <c r="R65" s="50">
        <f t="shared" ca="1" si="27"/>
        <v>0</v>
      </c>
      <c r="S65" s="48">
        <f t="shared" ca="1" si="28"/>
        <v>41.013317198918045</v>
      </c>
      <c r="T65" s="48">
        <f t="shared" ca="1" si="29"/>
        <v>43.053317198918045</v>
      </c>
      <c r="W65" s="82"/>
    </row>
    <row r="66" spans="1:23" x14ac:dyDescent="0.25">
      <c r="A66" s="57" t="str">
        <f ca="1">IF(OR($C$9="No",$C$8="Yes"), "Not Shown", "Shown")</f>
        <v>Shown</v>
      </c>
      <c r="B66" s="56" t="s">
        <v>18</v>
      </c>
      <c r="C66" s="57" t="s">
        <v>35</v>
      </c>
      <c r="E66" s="8" t="s">
        <v>35</v>
      </c>
      <c r="F66" s="9" t="s">
        <v>37</v>
      </c>
      <c r="G66" s="50">
        <f t="shared" ca="1" si="26"/>
        <v>21.467728953595689</v>
      </c>
      <c r="H66" s="50">
        <f t="shared" ca="1" si="27"/>
        <v>0</v>
      </c>
      <c r="I66" s="50">
        <f t="shared" ca="1" si="26"/>
        <v>0.33875311929895641</v>
      </c>
      <c r="J66" s="50">
        <f t="shared" ca="1" si="27"/>
        <v>0</v>
      </c>
      <c r="K66" s="50">
        <f t="shared" ca="1" si="26"/>
        <v>0.75843114491272179</v>
      </c>
      <c r="L66" s="50">
        <f t="shared" ca="1" si="27"/>
        <v>1.060344606567702</v>
      </c>
      <c r="M66" s="50">
        <f t="shared" ca="1" si="26"/>
        <v>19.049883882292939</v>
      </c>
      <c r="N66" s="50">
        <f t="shared" ca="1" si="27"/>
        <v>0</v>
      </c>
      <c r="O66" s="50">
        <f t="shared" ca="1" si="26"/>
        <v>0</v>
      </c>
      <c r="P66" s="50">
        <f t="shared" ca="1" si="27"/>
        <v>0</v>
      </c>
      <c r="Q66" s="50">
        <f t="shared" ca="1" si="26"/>
        <v>0</v>
      </c>
      <c r="R66" s="50">
        <f t="shared" ca="1" si="27"/>
        <v>0</v>
      </c>
      <c r="S66" s="48">
        <f t="shared" ca="1" si="28"/>
        <v>42.675141706668015</v>
      </c>
      <c r="T66" s="48">
        <f t="shared" ca="1" si="29"/>
        <v>44.715141706668014</v>
      </c>
    </row>
    <row r="67" spans="1:23" x14ac:dyDescent="0.25">
      <c r="A67" s="57" t="str">
        <f ca="1">IF(OR($C$9="No",$C$8="Yes"), "Not Shown", "Shown")</f>
        <v>Shown</v>
      </c>
      <c r="B67" s="56" t="s">
        <v>18</v>
      </c>
      <c r="C67" s="57" t="s">
        <v>38</v>
      </c>
      <c r="E67" s="8" t="s">
        <v>38</v>
      </c>
      <c r="F67" s="9" t="s">
        <v>70</v>
      </c>
      <c r="G67" s="50">
        <f t="shared" ca="1" si="26"/>
        <v>28.821064674825479</v>
      </c>
      <c r="H67" s="50">
        <f t="shared" ca="1" si="27"/>
        <v>0</v>
      </c>
      <c r="I67" s="50">
        <f t="shared" ca="1" si="26"/>
        <v>0.78384401881760379</v>
      </c>
      <c r="J67" s="50">
        <f t="shared" ca="1" si="27"/>
        <v>0</v>
      </c>
      <c r="K67" s="50">
        <f t="shared" ca="1" si="26"/>
        <v>6.7954714204649962</v>
      </c>
      <c r="L67" s="50">
        <f t="shared" ca="1" si="27"/>
        <v>0.67605730413551213</v>
      </c>
      <c r="M67" s="50">
        <f t="shared" ca="1" si="26"/>
        <v>19.099527611705518</v>
      </c>
      <c r="N67" s="50">
        <f t="shared" ca="1" si="27"/>
        <v>0</v>
      </c>
      <c r="O67" s="50">
        <f t="shared" ca="1" si="26"/>
        <v>0</v>
      </c>
      <c r="P67" s="50">
        <f t="shared" ca="1" si="27"/>
        <v>0</v>
      </c>
      <c r="Q67" s="50">
        <f t="shared" ca="1" si="26"/>
        <v>0</v>
      </c>
      <c r="R67" s="50">
        <f t="shared" ca="1" si="27"/>
        <v>0</v>
      </c>
      <c r="S67" s="48">
        <f t="shared" ca="1" si="28"/>
        <v>56.175965029949111</v>
      </c>
      <c r="T67" s="48">
        <f t="shared" ca="1" si="29"/>
        <v>58.21596502994911</v>
      </c>
    </row>
    <row r="68" spans="1:23" x14ac:dyDescent="0.25">
      <c r="E68" s="13"/>
      <c r="F68" s="14"/>
      <c r="G68" s="49"/>
      <c r="H68" s="49"/>
      <c r="I68" s="49"/>
      <c r="J68" s="49"/>
      <c r="K68" s="49"/>
      <c r="L68" s="49"/>
      <c r="M68" s="49"/>
      <c r="N68" s="49"/>
      <c r="O68" s="49"/>
      <c r="P68" s="49"/>
      <c r="Q68" s="49"/>
      <c r="R68" s="49"/>
      <c r="S68" s="49"/>
    </row>
    <row r="69" spans="1:23" x14ac:dyDescent="0.25">
      <c r="E69" s="7" t="s">
        <v>98</v>
      </c>
      <c r="F69" s="27"/>
      <c r="G69" s="27"/>
      <c r="H69" s="27"/>
      <c r="I69" s="27"/>
      <c r="J69" s="27"/>
      <c r="K69" s="27"/>
      <c r="L69" s="27"/>
      <c r="M69" s="27"/>
      <c r="N69" s="27"/>
      <c r="O69" s="27"/>
      <c r="P69" s="27"/>
      <c r="Q69" s="27"/>
      <c r="R69" s="27"/>
      <c r="S69" s="27"/>
      <c r="T69" s="27"/>
    </row>
    <row r="70" spans="1:23" s="14" customFormat="1" ht="30" customHeight="1" x14ac:dyDescent="0.25">
      <c r="A70" s="58"/>
      <c r="B70" s="58"/>
      <c r="C70" s="58"/>
      <c r="E70" s="36" t="s">
        <v>86</v>
      </c>
      <c r="F70" s="37"/>
      <c r="G70" s="38" t="s">
        <v>53</v>
      </c>
      <c r="H70" s="38"/>
      <c r="I70" s="38"/>
      <c r="J70" s="38"/>
      <c r="K70" s="38" t="s">
        <v>55</v>
      </c>
      <c r="L70" s="38"/>
      <c r="M70" s="38"/>
      <c r="N70" s="38"/>
      <c r="O70" s="38" t="s">
        <v>54</v>
      </c>
      <c r="P70" s="38"/>
      <c r="Q70" s="38"/>
      <c r="R70" s="38"/>
      <c r="S70" s="38" t="s">
        <v>82</v>
      </c>
      <c r="T70" s="51" t="s">
        <v>106</v>
      </c>
    </row>
    <row r="71" spans="1:23" x14ac:dyDescent="0.25">
      <c r="E71" s="39" t="s">
        <v>87</v>
      </c>
      <c r="F71" s="40"/>
      <c r="G71" s="41" t="s">
        <v>53</v>
      </c>
      <c r="H71" s="41" t="s">
        <v>55</v>
      </c>
      <c r="I71" s="41" t="s">
        <v>56</v>
      </c>
      <c r="J71" s="41" t="s">
        <v>57</v>
      </c>
      <c r="K71" s="41" t="s">
        <v>53</v>
      </c>
      <c r="L71" s="41" t="s">
        <v>55</v>
      </c>
      <c r="M71" s="41" t="s">
        <v>56</v>
      </c>
      <c r="N71" s="41" t="s">
        <v>57</v>
      </c>
      <c r="O71" s="41" t="s">
        <v>53</v>
      </c>
      <c r="P71" s="41" t="s">
        <v>55</v>
      </c>
      <c r="Q71" s="41" t="s">
        <v>54</v>
      </c>
      <c r="R71" s="41" t="s">
        <v>57</v>
      </c>
      <c r="S71" s="52"/>
      <c r="T71" s="53"/>
    </row>
    <row r="72" spans="1:23" s="14" customFormat="1" x14ac:dyDescent="0.25">
      <c r="A72" s="58" t="s">
        <v>140</v>
      </c>
      <c r="B72" s="56" t="s">
        <v>18</v>
      </c>
      <c r="C72" s="57" t="s">
        <v>26</v>
      </c>
      <c r="D72" s="6"/>
      <c r="E72" s="32" t="s">
        <v>26</v>
      </c>
      <c r="F72" s="47" t="s">
        <v>64</v>
      </c>
      <c r="G72" s="50">
        <f ca="1">IF(OR($C$10="No",$A72="Not Shown"), "-", SUMIFS(INDIRECT("'"&amp;$C$7&amp;"'!"&amp;LEFT(ADDRESS(1, MATCH(G$48, INDIRECT("'"&amp;$C$7&amp;"'!$1:$1"), 0), 1), 2)&amp;":"&amp;LEFT(ADDRESS(1, MATCH(G$48, INDIRECT("'"&amp;$C$7&amp;"'!$1:$1"), 0), 1), 2)), INDIRECT("'"&amp;$C$7&amp;"'!$A:$A"), $F$3, INDIRECT("'"&amp;$C$7&amp;"'!$B:$B"),$C$6, INDIRECT( "'"&amp;$C$7&amp;"'!$C:$C"), $C72, INDIRECT("'"&amp;$C$7&amp;"'!$G:$G"),G$12, INDIRECT( "'"&amp;$C$7&amp;"'!$F:$F"),G$36))</f>
        <v>4.6628560751174657E-2</v>
      </c>
      <c r="H72" s="50">
        <f ca="1">IF(OR($C$6="ccj",$C$10="No",$A72="Not Shown"), "-", SUMIFS(INDIRECT("'"&amp;$C$7&amp;"'!"&amp;LEFT(ADDRESS(1, MATCH(H$48, INDIRECT("'"&amp;$C$7&amp;"'!$1:$1"), 0), 1), 2)&amp;":"&amp;LEFT(ADDRESS(1, MATCH(H$48, INDIRECT("'"&amp;$C$7&amp;"'!$1:$1"), 0), 1), 2)), INDIRECT("'"&amp;$C$7&amp;"'!$A:$A"), $F$3, INDIRECT("'"&amp;$C$7&amp;"'!$B:$B"),$C$6, INDIRECT( "'"&amp;$C$7&amp;"'!$C:$C"), $C72, INDIRECT("'"&amp;$C$7&amp;"'!$G:$G"),H$12, INDIRECT( "'"&amp;$C$7&amp;"'!$F:$F"),H$36))</f>
        <v>0</v>
      </c>
      <c r="I72" s="50">
        <f ca="1">IF(OR($C$10="No",$A72="Not Shown"), "-", SUMIFS(INDIRECT("'"&amp;$C$7&amp;"'!"&amp;LEFT(ADDRESS(1, MATCH(I$48, INDIRECT("'"&amp;$C$7&amp;"'!$1:$1"), 0), 1), 2)&amp;":"&amp;LEFT(ADDRESS(1, MATCH(I$48, INDIRECT("'"&amp;$C$7&amp;"'!$1:$1"), 0), 1), 2)), INDIRECT("'"&amp;$C$7&amp;"'!$A:$A"), $F$3, INDIRECT("'"&amp;$C$7&amp;"'!$B:$B"),$C$6, INDIRECT( "'"&amp;$C$7&amp;"'!$C:$C"), $C72, INDIRECT("'"&amp;$C$7&amp;"'!$G:$G"),I$12, INDIRECT( "'"&amp;$C$7&amp;"'!$F:$F"),I$36))</f>
        <v>0.4627945705944056</v>
      </c>
      <c r="J72" s="50">
        <f ca="1">IF(OR($C$6="ccj",$C$10="No",$A72="Not Shown"), "-", SUMIFS(INDIRECT("'"&amp;$C$7&amp;"'!"&amp;LEFT(ADDRESS(1, MATCH(J$48, INDIRECT("'"&amp;$C$7&amp;"'!$1:$1"), 0), 1), 2)&amp;":"&amp;LEFT(ADDRESS(1, MATCH(J$48, INDIRECT("'"&amp;$C$7&amp;"'!$1:$1"), 0), 1), 2)), INDIRECT("'"&amp;$C$7&amp;"'!$A:$A"), $F$3, INDIRECT("'"&amp;$C$7&amp;"'!$B:$B"),$C$6, INDIRECT( "'"&amp;$C$7&amp;"'!$C:$C"), $C72, INDIRECT("'"&amp;$C$7&amp;"'!$G:$G"),J$12, INDIRECT( "'"&amp;$C$7&amp;"'!$F:$F"),J$36))</f>
        <v>0</v>
      </c>
      <c r="K72" s="50">
        <f ca="1">IF(OR($C$10="No",$A72="Not Shown"), "-", SUMIFS(INDIRECT("'"&amp;$C$7&amp;"'!"&amp;LEFT(ADDRESS(1, MATCH(K$48, INDIRECT("'"&amp;$C$7&amp;"'!$1:$1"), 0), 1), 2)&amp;":"&amp;LEFT(ADDRESS(1, MATCH(K$48, INDIRECT("'"&amp;$C$7&amp;"'!$1:$1"), 0), 1), 2)), INDIRECT("'"&amp;$C$7&amp;"'!$A:$A"), $F$3, INDIRECT("'"&amp;$C$7&amp;"'!$B:$B"),$C$6, INDIRECT( "'"&amp;$C$7&amp;"'!$C:$C"), $C72, INDIRECT("'"&amp;$C$7&amp;"'!$G:$G"),K$12, INDIRECT( "'"&amp;$C$7&amp;"'!$F:$F"),K$36))</f>
        <v>0</v>
      </c>
      <c r="L72" s="50">
        <f ca="1">IF(OR($C$6="ccj",$C$10="No",$A72="Not Shown"), "-", SUMIFS(INDIRECT("'"&amp;$C$7&amp;"'!"&amp;LEFT(ADDRESS(1, MATCH(L$48, INDIRECT("'"&amp;$C$7&amp;"'!$1:$1"), 0), 1), 2)&amp;":"&amp;LEFT(ADDRESS(1, MATCH(L$48, INDIRECT("'"&amp;$C$7&amp;"'!$1:$1"), 0), 1), 2)), INDIRECT("'"&amp;$C$7&amp;"'!$A:$A"), $F$3, INDIRECT("'"&amp;$C$7&amp;"'!$B:$B"),$C$6, INDIRECT( "'"&amp;$C$7&amp;"'!$C:$C"), $C72, INDIRECT("'"&amp;$C$7&amp;"'!$G:$G"),L$12, INDIRECT( "'"&amp;$C$7&amp;"'!$F:$F"),L$36))</f>
        <v>0</v>
      </c>
      <c r="M72" s="50">
        <f ca="1">IF(OR($C$10="No",$A72="Not Shown"), "-", SUMIFS(INDIRECT("'"&amp;$C$7&amp;"'!"&amp;LEFT(ADDRESS(1, MATCH(M$48, INDIRECT("'"&amp;$C$7&amp;"'!$1:$1"), 0), 1), 2)&amp;":"&amp;LEFT(ADDRESS(1, MATCH(M$48, INDIRECT("'"&amp;$C$7&amp;"'!$1:$1"), 0), 1), 2)), INDIRECT("'"&amp;$C$7&amp;"'!$A:$A"), $F$3, INDIRECT("'"&amp;$C$7&amp;"'!$B:$B"),$C$6, INDIRECT( "'"&amp;$C$7&amp;"'!$C:$C"), $C72, INDIRECT("'"&amp;$C$7&amp;"'!$G:$G"),M$12, INDIRECT( "'"&amp;$C$7&amp;"'!$F:$F"),M$36))</f>
        <v>1.6240135875341899E-2</v>
      </c>
      <c r="N72" s="50">
        <f ca="1">IF(OR($C$6="ccj",$C$10="No",$A72="Not Shown"), "-", SUMIFS(INDIRECT("'"&amp;$C$7&amp;"'!"&amp;LEFT(ADDRESS(1, MATCH(N$48, INDIRECT("'"&amp;$C$7&amp;"'!$1:$1"), 0), 1), 2)&amp;":"&amp;LEFT(ADDRESS(1, MATCH(N$48, INDIRECT("'"&amp;$C$7&amp;"'!$1:$1"), 0), 1), 2)), INDIRECT("'"&amp;$C$7&amp;"'!$A:$A"), $F$3, INDIRECT("'"&amp;$C$7&amp;"'!$B:$B"),$C$6, INDIRECT( "'"&amp;$C$7&amp;"'!$C:$C"), $C72, INDIRECT("'"&amp;$C$7&amp;"'!$G:$G"),N$12, INDIRECT( "'"&amp;$C$7&amp;"'!$F:$F"),N$36))</f>
        <v>0</v>
      </c>
      <c r="O72" s="50">
        <f ca="1">IF(OR($C$10="No",$A72="Not Shown"), "-", SUMIFS(INDIRECT("'"&amp;$C$7&amp;"'!"&amp;LEFT(ADDRESS(1, MATCH(O$48, INDIRECT("'"&amp;$C$7&amp;"'!$1:$1"), 0), 1), 2)&amp;":"&amp;LEFT(ADDRESS(1, MATCH(O$48, INDIRECT("'"&amp;$C$7&amp;"'!$1:$1"), 0), 1), 2)), INDIRECT("'"&amp;$C$7&amp;"'!$A:$A"), $F$3, INDIRECT("'"&amp;$C$7&amp;"'!$B:$B"),$C$6, INDIRECT( "'"&amp;$C$7&amp;"'!$C:$C"), $C72, INDIRECT("'"&amp;$C$7&amp;"'!$G:$G"),O$12, INDIRECT( "'"&amp;$C$7&amp;"'!$F:$F"),O$36))</f>
        <v>2.5643499808320218</v>
      </c>
      <c r="P72" s="50">
        <f ca="1">IF(OR($C$6="ccj",$C$10="No",$A72="Not Shown"), "-", SUMIFS(INDIRECT("'"&amp;$C$7&amp;"'!"&amp;LEFT(ADDRESS(1, MATCH(P$48, INDIRECT("'"&amp;$C$7&amp;"'!$1:$1"), 0), 1), 2)&amp;":"&amp;LEFT(ADDRESS(1, MATCH(P$48, INDIRECT("'"&amp;$C$7&amp;"'!$1:$1"), 0), 1), 2)), INDIRECT("'"&amp;$C$7&amp;"'!$A:$A"), $F$3, INDIRECT("'"&amp;$C$7&amp;"'!$B:$B"),$C$6, INDIRECT( "'"&amp;$C$7&amp;"'!$C:$C"), $C72, INDIRECT("'"&amp;$C$7&amp;"'!$G:$G"),P$12, INDIRECT( "'"&amp;$C$7&amp;"'!$F:$F"),P$36))</f>
        <v>0.78111951452696682</v>
      </c>
      <c r="Q72" s="50">
        <f ca="1">IF(OR($C$10="No",$A72="Not Shown"), "-", SUMIFS(INDIRECT("'"&amp;$C$7&amp;"'!"&amp;LEFT(ADDRESS(1, MATCH(Q$48, INDIRECT("'"&amp;$C$7&amp;"'!$1:$1"), 0), 1), 2)&amp;":"&amp;LEFT(ADDRESS(1, MATCH(Q$48, INDIRECT("'"&amp;$C$7&amp;"'!$1:$1"), 0), 1), 2)), INDIRECT("'"&amp;$C$7&amp;"'!$A:$A"), $F$3, INDIRECT("'"&amp;$C$7&amp;"'!$B:$B"),$C$6, INDIRECT( "'"&amp;$C$7&amp;"'!$C:$C"), $C72, INDIRECT("'"&amp;$C$7&amp;"'!$G:$G"),Q$12, INDIRECT( "'"&amp;$C$7&amp;"'!$F:$F"),Q$36))</f>
        <v>0</v>
      </c>
      <c r="R72" s="50">
        <f ca="1">IF(OR($C$6="ccj",$C$10="No",$A72="Not Shown"), "-", SUMIFS(INDIRECT("'"&amp;$C$7&amp;"'!"&amp;LEFT(ADDRESS(1, MATCH(R$48, INDIRECT("'"&amp;$C$7&amp;"'!$1:$1"), 0), 1), 2)&amp;":"&amp;LEFT(ADDRESS(1, MATCH(R$48, INDIRECT("'"&amp;$C$7&amp;"'!$1:$1"), 0), 1), 2)), INDIRECT("'"&amp;$C$7&amp;"'!$A:$A"), $F$3, INDIRECT("'"&amp;$C$7&amp;"'!$B:$B"),$C$6, INDIRECT( "'"&amp;$C$7&amp;"'!$C:$C"), $C72, INDIRECT("'"&amp;$C$7&amp;"'!$G:$G"),R$12, INDIRECT( "'"&amp;$C$7&amp;"'!$F:$F"),R$36))</f>
        <v>0</v>
      </c>
      <c r="S72" s="48">
        <f ca="1">IF(G72="-","-",SUM(G72:R72))</f>
        <v>3.8711327625799106</v>
      </c>
      <c r="T72" s="48">
        <f ca="1">IF(S72="-", "-", IF($C$6="ccj",S72+5.53,S72+2.04))</f>
        <v>5.9111327625799106</v>
      </c>
    </row>
    <row r="73" spans="1:23" s="14" customFormat="1" x14ac:dyDescent="0.25">
      <c r="A73" s="58" t="s">
        <v>140</v>
      </c>
      <c r="B73" s="56" t="s">
        <v>18</v>
      </c>
      <c r="C73" s="57" t="s">
        <v>29</v>
      </c>
      <c r="D73" s="6"/>
      <c r="E73" s="32" t="s">
        <v>29</v>
      </c>
      <c r="F73" s="47" t="s">
        <v>65</v>
      </c>
      <c r="G73" s="50">
        <f t="shared" ref="G73:Q77" ca="1" si="30">IF(OR($C$10="No",$A73="Not Shown"), "-", SUMIFS(INDIRECT("'"&amp;$C$7&amp;"'!"&amp;LEFT(ADDRESS(1, MATCH(G$48, INDIRECT("'"&amp;$C$7&amp;"'!$1:$1"), 0), 1), 2)&amp;":"&amp;LEFT(ADDRESS(1, MATCH(G$48, INDIRECT("'"&amp;$C$7&amp;"'!$1:$1"), 0), 1), 2)), INDIRECT("'"&amp;$C$7&amp;"'!$A:$A"), $F$3, INDIRECT("'"&amp;$C$7&amp;"'!$B:$B"),$C$6, INDIRECT( "'"&amp;$C$7&amp;"'!$C:$C"), $C73, INDIRECT("'"&amp;$C$7&amp;"'!$G:$G"),G$12, INDIRECT( "'"&amp;$C$7&amp;"'!$F:$F"),G$36))</f>
        <v>0.63085130780635346</v>
      </c>
      <c r="H73" s="50">
        <f t="shared" ref="H73:R77" ca="1" si="31">IF(OR($C$6="ccj",$C$10="No",$A73="Not Shown"), "-", SUMIFS(INDIRECT("'"&amp;$C$7&amp;"'!"&amp;LEFT(ADDRESS(1, MATCH(H$48, INDIRECT("'"&amp;$C$7&amp;"'!$1:$1"), 0), 1), 2)&amp;":"&amp;LEFT(ADDRESS(1, MATCH(H$48, INDIRECT("'"&amp;$C$7&amp;"'!$1:$1"), 0), 1), 2)), INDIRECT("'"&amp;$C$7&amp;"'!$A:$A"), $F$3, INDIRECT("'"&amp;$C$7&amp;"'!$B:$B"),$C$6, INDIRECT( "'"&amp;$C$7&amp;"'!$C:$C"), $C73, INDIRECT("'"&amp;$C$7&amp;"'!$G:$G"),H$12, INDIRECT( "'"&amp;$C$7&amp;"'!$F:$F"),H$36))</f>
        <v>0</v>
      </c>
      <c r="I73" s="50">
        <f t="shared" ca="1" si="30"/>
        <v>1.9550931031302561</v>
      </c>
      <c r="J73" s="50">
        <f t="shared" ca="1" si="31"/>
        <v>0</v>
      </c>
      <c r="K73" s="50">
        <f t="shared" ca="1" si="30"/>
        <v>0</v>
      </c>
      <c r="L73" s="50">
        <f t="shared" ca="1" si="31"/>
        <v>0.14355682164900591</v>
      </c>
      <c r="M73" s="50">
        <f t="shared" ca="1" si="30"/>
        <v>0.17007940528973181</v>
      </c>
      <c r="N73" s="50">
        <f t="shared" ca="1" si="31"/>
        <v>0</v>
      </c>
      <c r="O73" s="50">
        <f t="shared" ca="1" si="30"/>
        <v>3.5665441034309109</v>
      </c>
      <c r="P73" s="50">
        <f t="shared" ca="1" si="31"/>
        <v>1.618552977056444</v>
      </c>
      <c r="Q73" s="50">
        <f t="shared" ca="1" si="30"/>
        <v>0</v>
      </c>
      <c r="R73" s="50">
        <f t="shared" ca="1" si="31"/>
        <v>0</v>
      </c>
      <c r="S73" s="48">
        <f t="shared" ref="S73:S77" ca="1" si="32">IF(G73="-","-",SUM(G73:R73))</f>
        <v>8.0846777183627019</v>
      </c>
      <c r="T73" s="48">
        <f t="shared" ref="T73:T77" ca="1" si="33">IF(S73="-", "-", IF($C$6="ccj",S73+5.53,S73+2.04))</f>
        <v>10.124677718362701</v>
      </c>
    </row>
    <row r="74" spans="1:23" x14ac:dyDescent="0.25">
      <c r="A74" s="58" t="s">
        <v>140</v>
      </c>
      <c r="B74" s="56" t="s">
        <v>18</v>
      </c>
      <c r="C74" s="57" t="s">
        <v>31</v>
      </c>
      <c r="E74" s="32" t="s">
        <v>66</v>
      </c>
      <c r="F74" s="9" t="s">
        <v>67</v>
      </c>
      <c r="G74" s="50">
        <f t="shared" ca="1" si="30"/>
        <v>0.4906896202989991</v>
      </c>
      <c r="H74" s="50">
        <f t="shared" ca="1" si="31"/>
        <v>0</v>
      </c>
      <c r="I74" s="50">
        <f t="shared" ca="1" si="30"/>
        <v>1.040783831004765</v>
      </c>
      <c r="J74" s="50">
        <f t="shared" ca="1" si="31"/>
        <v>0</v>
      </c>
      <c r="K74" s="50">
        <f t="shared" ca="1" si="30"/>
        <v>0.28354382066407391</v>
      </c>
      <c r="L74" s="50">
        <f t="shared" ca="1" si="31"/>
        <v>1.010744596933026</v>
      </c>
      <c r="M74" s="50">
        <f t="shared" ca="1" si="30"/>
        <v>17.508506091253331</v>
      </c>
      <c r="N74" s="50">
        <f t="shared" ca="1" si="31"/>
        <v>0</v>
      </c>
      <c r="O74" s="50">
        <f t="shared" ca="1" si="30"/>
        <v>0</v>
      </c>
      <c r="P74" s="50">
        <f t="shared" ca="1" si="31"/>
        <v>0</v>
      </c>
      <c r="Q74" s="50">
        <f t="shared" ca="1" si="30"/>
        <v>0</v>
      </c>
      <c r="R74" s="50">
        <f t="shared" ca="1" si="31"/>
        <v>0</v>
      </c>
      <c r="S74" s="48">
        <f t="shared" ca="1" si="32"/>
        <v>20.334267960154193</v>
      </c>
      <c r="T74" s="48">
        <f t="shared" ca="1" si="33"/>
        <v>22.374267960154192</v>
      </c>
    </row>
    <row r="75" spans="1:23" x14ac:dyDescent="0.25">
      <c r="A75" s="57" t="str">
        <f ca="1">IF($C$9="No", "Not Shown", "Shown")</f>
        <v>Shown</v>
      </c>
      <c r="B75" s="56" t="s">
        <v>18</v>
      </c>
      <c r="C75" s="57" t="s">
        <v>34</v>
      </c>
      <c r="E75" s="32" t="s">
        <v>66</v>
      </c>
      <c r="F75" s="9" t="s">
        <v>68</v>
      </c>
      <c r="G75" s="50">
        <f t="shared" ca="1" si="30"/>
        <v>0.4906896202989991</v>
      </c>
      <c r="H75" s="50">
        <f t="shared" ca="1" si="31"/>
        <v>0</v>
      </c>
      <c r="I75" s="50">
        <f t="shared" ca="1" si="30"/>
        <v>1.040783831004765</v>
      </c>
      <c r="J75" s="50">
        <f t="shared" ca="1" si="31"/>
        <v>0</v>
      </c>
      <c r="K75" s="50">
        <f t="shared" ca="1" si="30"/>
        <v>0.28354382066407391</v>
      </c>
      <c r="L75" s="50">
        <f t="shared" ca="1" si="31"/>
        <v>1.010744596933026</v>
      </c>
      <c r="M75" s="50">
        <f t="shared" ca="1" si="30"/>
        <v>17.508506091253331</v>
      </c>
      <c r="N75" s="50">
        <f t="shared" ca="1" si="31"/>
        <v>0</v>
      </c>
      <c r="O75" s="50">
        <f t="shared" ca="1" si="30"/>
        <v>0</v>
      </c>
      <c r="P75" s="50">
        <f t="shared" ca="1" si="31"/>
        <v>0</v>
      </c>
      <c r="Q75" s="50">
        <f t="shared" ca="1" si="30"/>
        <v>0</v>
      </c>
      <c r="R75" s="50">
        <f t="shared" ca="1" si="31"/>
        <v>0</v>
      </c>
      <c r="S75" s="48">
        <f t="shared" ca="1" si="32"/>
        <v>20.334267960154193</v>
      </c>
      <c r="T75" s="48">
        <f t="shared" ca="1" si="33"/>
        <v>22.374267960154192</v>
      </c>
    </row>
    <row r="76" spans="1:23" x14ac:dyDescent="0.25">
      <c r="A76" s="57" t="str">
        <f ca="1">IF(OR($C$9="No",$C$8="Yes"), "Not Shown", "Shown")</f>
        <v>Shown</v>
      </c>
      <c r="B76" s="56" t="s">
        <v>18</v>
      </c>
      <c r="C76" s="57" t="s">
        <v>35</v>
      </c>
      <c r="E76" s="8" t="s">
        <v>35</v>
      </c>
      <c r="F76" s="9" t="s">
        <v>37</v>
      </c>
      <c r="G76" s="50">
        <f t="shared" ca="1" si="30"/>
        <v>0.43733839614931841</v>
      </c>
      <c r="H76" s="50">
        <f t="shared" ca="1" si="31"/>
        <v>0</v>
      </c>
      <c r="I76" s="50">
        <f t="shared" ca="1" si="30"/>
        <v>1.6821408427013289</v>
      </c>
      <c r="J76" s="50">
        <f t="shared" ca="1" si="31"/>
        <v>0</v>
      </c>
      <c r="K76" s="50">
        <f t="shared" ca="1" si="30"/>
        <v>0.87317875575565229</v>
      </c>
      <c r="L76" s="50">
        <f t="shared" ca="1" si="31"/>
        <v>1.3430248544791381</v>
      </c>
      <c r="M76" s="50">
        <f t="shared" ca="1" si="30"/>
        <v>18.057334723545111</v>
      </c>
      <c r="N76" s="50">
        <f t="shared" ca="1" si="31"/>
        <v>0</v>
      </c>
      <c r="O76" s="50">
        <f t="shared" ca="1" si="30"/>
        <v>0</v>
      </c>
      <c r="P76" s="50">
        <f t="shared" ca="1" si="31"/>
        <v>0</v>
      </c>
      <c r="Q76" s="50">
        <f t="shared" ca="1" si="30"/>
        <v>0</v>
      </c>
      <c r="R76" s="50">
        <f t="shared" ca="1" si="31"/>
        <v>0</v>
      </c>
      <c r="S76" s="48">
        <f t="shared" ca="1" si="32"/>
        <v>22.393017572630548</v>
      </c>
      <c r="T76" s="48">
        <f t="shared" ca="1" si="33"/>
        <v>24.433017572630547</v>
      </c>
    </row>
    <row r="77" spans="1:23" x14ac:dyDescent="0.25">
      <c r="A77" s="57" t="str">
        <f ca="1">IF(OR($C$9="No",$C$8="Yes"), "Not Shown", "Shown")</f>
        <v>Shown</v>
      </c>
      <c r="B77" s="56" t="s">
        <v>18</v>
      </c>
      <c r="C77" s="57" t="s">
        <v>38</v>
      </c>
      <c r="E77" s="8" t="s">
        <v>38</v>
      </c>
      <c r="F77" s="9" t="s">
        <v>70</v>
      </c>
      <c r="G77" s="50">
        <f t="shared" ca="1" si="30"/>
        <v>3.8565165243905368</v>
      </c>
      <c r="H77" s="50">
        <f t="shared" ca="1" si="31"/>
        <v>0</v>
      </c>
      <c r="I77" s="50">
        <f t="shared" ca="1" si="30"/>
        <v>1.4708911231533239</v>
      </c>
      <c r="J77" s="50">
        <f t="shared" ca="1" si="31"/>
        <v>0</v>
      </c>
      <c r="K77" s="50">
        <f t="shared" ca="1" si="30"/>
        <v>6.9518138821845312</v>
      </c>
      <c r="L77" s="50">
        <f t="shared" ca="1" si="31"/>
        <v>0.87841306109957884</v>
      </c>
      <c r="M77" s="50">
        <f t="shared" ca="1" si="30"/>
        <v>17.758644168317261</v>
      </c>
      <c r="N77" s="50">
        <f t="shared" ca="1" si="31"/>
        <v>0</v>
      </c>
      <c r="O77" s="50">
        <f t="shared" ca="1" si="30"/>
        <v>0</v>
      </c>
      <c r="P77" s="50">
        <f t="shared" ca="1" si="31"/>
        <v>0</v>
      </c>
      <c r="Q77" s="50">
        <f t="shared" ca="1" si="30"/>
        <v>0</v>
      </c>
      <c r="R77" s="50">
        <f t="shared" ca="1" si="31"/>
        <v>0</v>
      </c>
      <c r="S77" s="48">
        <f t="shared" ca="1" si="32"/>
        <v>30.916278759145232</v>
      </c>
      <c r="T77" s="48">
        <f t="shared" ca="1" si="33"/>
        <v>32.956278759145235</v>
      </c>
    </row>
    <row r="78" spans="1:23" x14ac:dyDescent="0.25">
      <c r="E78" s="13"/>
      <c r="F78" s="14"/>
      <c r="G78" s="49"/>
      <c r="H78" s="49"/>
      <c r="I78" s="49"/>
      <c r="J78" s="49"/>
      <c r="K78" s="49"/>
      <c r="L78" s="49"/>
      <c r="M78" s="49"/>
      <c r="N78" s="49"/>
      <c r="O78" s="49"/>
      <c r="P78" s="49"/>
      <c r="Q78" s="49"/>
      <c r="R78" s="49"/>
      <c r="S78" s="49"/>
    </row>
    <row r="79" spans="1:23" x14ac:dyDescent="0.25">
      <c r="E79" s="19" t="s">
        <v>73</v>
      </c>
    </row>
    <row r="80" spans="1:23" ht="15" customHeight="1" x14ac:dyDescent="0.25">
      <c r="E80" s="86" t="s">
        <v>77</v>
      </c>
      <c r="F80" s="86"/>
      <c r="G80" s="86"/>
      <c r="H80" s="86"/>
      <c r="I80" s="86"/>
      <c r="J80" s="86"/>
      <c r="K80" s="86"/>
      <c r="L80" s="86"/>
      <c r="M80" s="86"/>
      <c r="N80" s="86"/>
      <c r="O80" s="86"/>
      <c r="P80" s="86"/>
      <c r="Q80" s="86"/>
      <c r="R80" s="86"/>
      <c r="S80" s="86"/>
    </row>
    <row r="81" spans="5:20" ht="15" customHeight="1" x14ac:dyDescent="0.25">
      <c r="E81" s="86" t="s">
        <v>132</v>
      </c>
      <c r="F81" s="86"/>
      <c r="G81" s="86"/>
      <c r="H81" s="86"/>
      <c r="I81" s="86"/>
      <c r="J81" s="86"/>
      <c r="K81" s="86"/>
      <c r="L81" s="86"/>
      <c r="M81" s="86"/>
      <c r="N81" s="86"/>
      <c r="O81" s="86"/>
      <c r="P81" s="86"/>
      <c r="Q81" s="86"/>
      <c r="R81" s="86"/>
      <c r="S81" s="86"/>
      <c r="T81" s="86"/>
    </row>
    <row r="82" spans="5:20" ht="30" customHeight="1" x14ac:dyDescent="0.25">
      <c r="E82" s="85" t="s">
        <v>78</v>
      </c>
      <c r="F82" s="85"/>
      <c r="G82" s="85"/>
      <c r="H82" s="85"/>
      <c r="I82" s="85"/>
      <c r="J82" s="85"/>
      <c r="K82" s="85"/>
      <c r="L82" s="85"/>
      <c r="M82" s="85"/>
      <c r="N82" s="85"/>
      <c r="O82" s="85"/>
      <c r="P82" s="85"/>
      <c r="Q82" s="85"/>
      <c r="R82" s="85"/>
      <c r="S82" s="85"/>
      <c r="T82" s="85"/>
    </row>
    <row r="83" spans="5:20" x14ac:dyDescent="0.25">
      <c r="E83" s="85" t="s">
        <v>88</v>
      </c>
      <c r="F83" s="88"/>
      <c r="G83" s="88"/>
      <c r="H83" s="88"/>
      <c r="I83" s="88"/>
      <c r="J83" s="88"/>
      <c r="K83" s="88"/>
      <c r="L83" s="88"/>
      <c r="M83" s="88"/>
      <c r="N83" s="88"/>
      <c r="O83" s="88"/>
      <c r="P83" s="88"/>
      <c r="Q83" s="88"/>
      <c r="R83" s="88"/>
    </row>
    <row r="84" spans="5:20" x14ac:dyDescent="0.25">
      <c r="E84" s="6" t="s">
        <v>125</v>
      </c>
    </row>
    <row r="85" spans="5:20" x14ac:dyDescent="0.25">
      <c r="E85" s="6" t="s">
        <v>126</v>
      </c>
    </row>
    <row r="86" spans="5:20" x14ac:dyDescent="0.25">
      <c r="E86" s="6" t="s">
        <v>135</v>
      </c>
    </row>
  </sheetData>
  <mergeCells count="4">
    <mergeCell ref="E80:S80"/>
    <mergeCell ref="E83:R83"/>
    <mergeCell ref="E81:T81"/>
    <mergeCell ref="E82:T82"/>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'Drop-downs'!$A$2:$A$6</xm:f>
          </x14:formula1>
          <xm:sqref>F4</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
  <sheetViews>
    <sheetView workbookViewId="0"/>
  </sheetViews>
  <sheetFormatPr defaultRowHeight="15" x14ac:dyDescent="0.25"/>
  <cols>
    <col min="1" max="16384" width="9.140625" style="3"/>
  </cols>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3"/>
  <sheetViews>
    <sheetView workbookViewId="0">
      <selection activeCell="F26" sqref="F26"/>
    </sheetView>
  </sheetViews>
  <sheetFormatPr defaultRowHeight="15" x14ac:dyDescent="0.25"/>
  <cols>
    <col min="1" max="1" width="18.85546875" bestFit="1" customWidth="1"/>
    <col min="2" max="2" width="5" bestFit="1" customWidth="1"/>
    <col min="3" max="3" width="5.140625" bestFit="1" customWidth="1"/>
    <col min="4" max="4" width="7.5703125" bestFit="1" customWidth="1"/>
    <col min="5" max="5" width="14" bestFit="1" customWidth="1"/>
    <col min="6" max="6" width="19" bestFit="1" customWidth="1"/>
    <col min="7" max="7" width="15.140625" bestFit="1" customWidth="1"/>
    <col min="8" max="8" width="15" bestFit="1" customWidth="1"/>
    <col min="9" max="9" width="10.42578125" style="2" bestFit="1" customWidth="1"/>
    <col min="10" max="10" width="11.140625" bestFit="1" customWidth="1"/>
    <col min="11" max="11" width="16.42578125" bestFit="1" customWidth="1"/>
    <col min="12" max="12" width="17" bestFit="1" customWidth="1"/>
    <col min="13" max="14" width="16" bestFit="1" customWidth="1"/>
  </cols>
  <sheetData>
    <row r="1" spans="1:13" s="1" customFormat="1" x14ac:dyDescent="0.25">
      <c r="A1" s="1" t="s">
        <v>15</v>
      </c>
      <c r="B1" s="1" t="s">
        <v>16</v>
      </c>
      <c r="C1" s="1" t="s">
        <v>17</v>
      </c>
      <c r="D1" s="1" t="s">
        <v>18</v>
      </c>
      <c r="E1" s="1" t="s">
        <v>19</v>
      </c>
      <c r="F1" s="1" t="s">
        <v>20</v>
      </c>
      <c r="G1" s="1" t="s">
        <v>21</v>
      </c>
      <c r="H1" s="1" t="s">
        <v>22</v>
      </c>
      <c r="I1" s="1" t="s">
        <v>23</v>
      </c>
      <c r="J1" s="1" t="s">
        <v>4</v>
      </c>
      <c r="K1" s="1" t="s">
        <v>5</v>
      </c>
      <c r="L1" s="1" t="s">
        <v>24</v>
      </c>
      <c r="M1" s="1" t="s">
        <v>25</v>
      </c>
    </row>
    <row r="2" spans="1:13" x14ac:dyDescent="0.25">
      <c r="A2" t="s">
        <v>6</v>
      </c>
      <c r="B2" t="s">
        <v>7</v>
      </c>
      <c r="C2" t="s">
        <v>26</v>
      </c>
      <c r="D2" t="s">
        <v>27</v>
      </c>
      <c r="E2" t="s">
        <v>28</v>
      </c>
      <c r="F2">
        <v>6.2384266223942877</v>
      </c>
      <c r="G2">
        <v>79.666666666666671</v>
      </c>
      <c r="H2">
        <v>14.66666666666667</v>
      </c>
      <c r="I2" s="2">
        <v>42614</v>
      </c>
      <c r="J2" t="s">
        <v>10</v>
      </c>
      <c r="K2" t="s">
        <v>11</v>
      </c>
      <c r="L2" t="s">
        <v>74</v>
      </c>
      <c r="M2" t="s">
        <v>74</v>
      </c>
    </row>
    <row r="3" spans="1:13" x14ac:dyDescent="0.25">
      <c r="A3" t="s">
        <v>6</v>
      </c>
      <c r="B3" t="s">
        <v>7</v>
      </c>
      <c r="C3" t="s">
        <v>29</v>
      </c>
      <c r="D3" t="s">
        <v>30</v>
      </c>
      <c r="E3" t="s">
        <v>28</v>
      </c>
      <c r="F3">
        <v>13.530043316419921</v>
      </c>
      <c r="G3">
        <v>177.66666666666671</v>
      </c>
      <c r="H3">
        <v>15.66666666666667</v>
      </c>
      <c r="I3" s="2">
        <v>42614</v>
      </c>
      <c r="J3" t="s">
        <v>10</v>
      </c>
      <c r="K3" t="s">
        <v>11</v>
      </c>
      <c r="L3" t="s">
        <v>74</v>
      </c>
      <c r="M3" t="s">
        <v>74</v>
      </c>
    </row>
    <row r="4" spans="1:13" x14ac:dyDescent="0.25">
      <c r="A4" t="s">
        <v>6</v>
      </c>
      <c r="B4" t="s">
        <v>7</v>
      </c>
      <c r="C4" t="s">
        <v>31</v>
      </c>
      <c r="D4" t="s">
        <v>32</v>
      </c>
      <c r="E4" t="s">
        <v>33</v>
      </c>
      <c r="F4">
        <v>28.19991077179807</v>
      </c>
      <c r="G4">
        <v>146.66666666666671</v>
      </c>
      <c r="H4">
        <v>8.6666666666666661</v>
      </c>
      <c r="I4" s="2">
        <v>42614</v>
      </c>
      <c r="J4" t="s">
        <v>10</v>
      </c>
      <c r="K4" t="s">
        <v>11</v>
      </c>
      <c r="L4" t="s">
        <v>74</v>
      </c>
      <c r="M4" t="s">
        <v>74</v>
      </c>
    </row>
    <row r="5" spans="1:13" x14ac:dyDescent="0.25">
      <c r="A5" t="s">
        <v>6</v>
      </c>
      <c r="B5" t="s">
        <v>7</v>
      </c>
      <c r="C5" t="s">
        <v>34</v>
      </c>
      <c r="D5" t="s">
        <v>32</v>
      </c>
      <c r="E5" t="s">
        <v>33</v>
      </c>
      <c r="F5">
        <v>28.19991077179807</v>
      </c>
      <c r="G5">
        <v>146.66666666666671</v>
      </c>
      <c r="H5">
        <v>8.6666666666666661</v>
      </c>
      <c r="I5" s="2">
        <v>42614</v>
      </c>
      <c r="J5" t="s">
        <v>10</v>
      </c>
      <c r="K5" t="s">
        <v>11</v>
      </c>
      <c r="L5" t="s">
        <v>74</v>
      </c>
      <c r="M5" t="s">
        <v>74</v>
      </c>
    </row>
    <row r="6" spans="1:13" x14ac:dyDescent="0.25">
      <c r="A6" t="s">
        <v>6</v>
      </c>
      <c r="B6" t="s">
        <v>7</v>
      </c>
      <c r="C6" t="s">
        <v>35</v>
      </c>
      <c r="D6" t="s">
        <v>36</v>
      </c>
      <c r="E6" t="s">
        <v>37</v>
      </c>
      <c r="F6">
        <v>29.415534835289129</v>
      </c>
      <c r="G6">
        <v>156</v>
      </c>
      <c r="H6">
        <v>10</v>
      </c>
      <c r="I6" s="2">
        <v>42614</v>
      </c>
      <c r="J6" t="s">
        <v>10</v>
      </c>
      <c r="K6" t="s">
        <v>11</v>
      </c>
      <c r="L6" t="s">
        <v>74</v>
      </c>
      <c r="M6" t="s">
        <v>74</v>
      </c>
    </row>
    <row r="7" spans="1:13" x14ac:dyDescent="0.25">
      <c r="A7" t="s">
        <v>6</v>
      </c>
      <c r="B7" t="s">
        <v>7</v>
      </c>
      <c r="C7" t="s">
        <v>38</v>
      </c>
      <c r="D7" t="s">
        <v>39</v>
      </c>
      <c r="E7" t="s">
        <v>40</v>
      </c>
      <c r="F7">
        <v>38.720194084638557</v>
      </c>
      <c r="G7">
        <v>287</v>
      </c>
      <c r="H7">
        <v>37</v>
      </c>
      <c r="I7" s="2">
        <v>42614</v>
      </c>
      <c r="J7" t="s">
        <v>10</v>
      </c>
      <c r="K7" t="s">
        <v>11</v>
      </c>
      <c r="L7" t="s">
        <v>74</v>
      </c>
      <c r="M7" t="s">
        <v>74</v>
      </c>
    </row>
    <row r="8" spans="1:13" x14ac:dyDescent="0.25">
      <c r="A8" t="s">
        <v>6</v>
      </c>
      <c r="B8" t="s">
        <v>8</v>
      </c>
      <c r="C8" t="s">
        <v>26</v>
      </c>
      <c r="D8" t="s">
        <v>27</v>
      </c>
      <c r="E8" t="s">
        <v>28</v>
      </c>
      <c r="F8">
        <v>6.1931173358464147</v>
      </c>
      <c r="G8">
        <v>81</v>
      </c>
      <c r="H8">
        <v>18</v>
      </c>
      <c r="I8" s="2">
        <v>42614</v>
      </c>
      <c r="J8" t="s">
        <v>10</v>
      </c>
      <c r="K8" t="s">
        <v>11</v>
      </c>
      <c r="L8" t="s">
        <v>74</v>
      </c>
      <c r="M8" t="s">
        <v>74</v>
      </c>
    </row>
    <row r="9" spans="1:13" x14ac:dyDescent="0.25">
      <c r="A9" t="s">
        <v>6</v>
      </c>
      <c r="B9" t="s">
        <v>8</v>
      </c>
      <c r="C9" t="s">
        <v>29</v>
      </c>
      <c r="D9" t="s">
        <v>30</v>
      </c>
      <c r="E9" t="s">
        <v>28</v>
      </c>
      <c r="F9">
        <v>11.69126858425795</v>
      </c>
      <c r="G9">
        <v>177</v>
      </c>
      <c r="H9">
        <v>19.666666666666671</v>
      </c>
      <c r="I9" s="2">
        <v>42614</v>
      </c>
      <c r="J9" t="s">
        <v>10</v>
      </c>
      <c r="K9" t="s">
        <v>11</v>
      </c>
      <c r="L9" t="s">
        <v>74</v>
      </c>
      <c r="M9" t="s">
        <v>74</v>
      </c>
    </row>
    <row r="10" spans="1:13" x14ac:dyDescent="0.25">
      <c r="A10" t="s">
        <v>6</v>
      </c>
      <c r="B10" t="s">
        <v>8</v>
      </c>
      <c r="C10" t="s">
        <v>31</v>
      </c>
      <c r="D10" t="s">
        <v>32</v>
      </c>
      <c r="E10" t="s">
        <v>33</v>
      </c>
      <c r="F10">
        <v>26.584519280054291</v>
      </c>
      <c r="G10">
        <v>151.33333333333329</v>
      </c>
      <c r="H10">
        <v>18.333333333333329</v>
      </c>
      <c r="I10" s="2">
        <v>42614</v>
      </c>
      <c r="J10" t="s">
        <v>10</v>
      </c>
      <c r="K10" t="s">
        <v>11</v>
      </c>
      <c r="L10" t="s">
        <v>74</v>
      </c>
      <c r="M10" t="s">
        <v>74</v>
      </c>
    </row>
    <row r="11" spans="1:13" x14ac:dyDescent="0.25">
      <c r="A11" t="s">
        <v>6</v>
      </c>
      <c r="B11" t="s">
        <v>8</v>
      </c>
      <c r="C11" t="s">
        <v>34</v>
      </c>
      <c r="D11" t="s">
        <v>32</v>
      </c>
      <c r="E11" t="s">
        <v>33</v>
      </c>
      <c r="F11">
        <v>26.584519280054291</v>
      </c>
      <c r="G11">
        <v>151.33333333333329</v>
      </c>
      <c r="H11">
        <v>18.333333333333329</v>
      </c>
      <c r="I11" s="2">
        <v>42614</v>
      </c>
      <c r="J11" t="s">
        <v>10</v>
      </c>
      <c r="K11" t="s">
        <v>11</v>
      </c>
      <c r="L11" t="s">
        <v>74</v>
      </c>
      <c r="M11" t="s">
        <v>74</v>
      </c>
    </row>
    <row r="12" spans="1:13" x14ac:dyDescent="0.25">
      <c r="A12" t="s">
        <v>6</v>
      </c>
      <c r="B12" t="s">
        <v>8</v>
      </c>
      <c r="C12" t="s">
        <v>35</v>
      </c>
      <c r="D12" t="s">
        <v>36</v>
      </c>
      <c r="E12" t="s">
        <v>37</v>
      </c>
      <c r="F12">
        <v>27.519805417776379</v>
      </c>
      <c r="G12">
        <v>154.33333333333329</v>
      </c>
      <c r="H12">
        <v>20.666666666666671</v>
      </c>
      <c r="I12" s="2">
        <v>42614</v>
      </c>
      <c r="J12" t="s">
        <v>10</v>
      </c>
      <c r="K12" t="s">
        <v>11</v>
      </c>
      <c r="L12" t="s">
        <v>74</v>
      </c>
      <c r="M12" t="s">
        <v>74</v>
      </c>
    </row>
    <row r="13" spans="1:13" x14ac:dyDescent="0.25">
      <c r="A13" t="s">
        <v>6</v>
      </c>
      <c r="B13" t="s">
        <v>8</v>
      </c>
      <c r="C13" t="s">
        <v>38</v>
      </c>
      <c r="D13" t="s">
        <v>39</v>
      </c>
      <c r="E13" t="s">
        <v>40</v>
      </c>
      <c r="F13">
        <v>37.553255551551693</v>
      </c>
      <c r="G13">
        <v>291.66666666666669</v>
      </c>
      <c r="H13">
        <v>46.666666666666657</v>
      </c>
      <c r="I13" s="2">
        <v>42614</v>
      </c>
      <c r="J13" t="s">
        <v>10</v>
      </c>
      <c r="K13" t="s">
        <v>11</v>
      </c>
      <c r="L13" t="s">
        <v>74</v>
      </c>
      <c r="M13" t="s">
        <v>74</v>
      </c>
    </row>
    <row r="14" spans="1:13" x14ac:dyDescent="0.25">
      <c r="A14" t="s">
        <v>6</v>
      </c>
      <c r="B14" t="s">
        <v>9</v>
      </c>
      <c r="C14" t="s">
        <v>26</v>
      </c>
      <c r="D14" t="s">
        <v>27</v>
      </c>
      <c r="E14" t="s">
        <v>28</v>
      </c>
      <c r="F14">
        <v>6.7877093409773428</v>
      </c>
      <c r="G14">
        <v>102.3333333333333</v>
      </c>
      <c r="H14">
        <v>40.666666666666657</v>
      </c>
      <c r="I14" s="2">
        <v>42614</v>
      </c>
      <c r="J14" t="s">
        <v>10</v>
      </c>
      <c r="K14" t="s">
        <v>11</v>
      </c>
      <c r="L14" t="s">
        <v>74</v>
      </c>
      <c r="M14" t="s">
        <v>74</v>
      </c>
    </row>
    <row r="15" spans="1:13" x14ac:dyDescent="0.25">
      <c r="A15" t="s">
        <v>6</v>
      </c>
      <c r="B15" t="s">
        <v>9</v>
      </c>
      <c r="C15" t="s">
        <v>29</v>
      </c>
      <c r="D15" t="s">
        <v>30</v>
      </c>
      <c r="E15" t="s">
        <v>28</v>
      </c>
      <c r="F15">
        <v>12.21573273515399</v>
      </c>
      <c r="G15">
        <v>194.33333333333329</v>
      </c>
      <c r="H15">
        <v>42.333333333333343</v>
      </c>
      <c r="I15" s="2">
        <v>42614</v>
      </c>
      <c r="J15" t="s">
        <v>10</v>
      </c>
      <c r="K15" t="s">
        <v>11</v>
      </c>
      <c r="L15" t="s">
        <v>74</v>
      </c>
      <c r="M15" t="s">
        <v>74</v>
      </c>
    </row>
    <row r="16" spans="1:13" x14ac:dyDescent="0.25">
      <c r="A16" t="s">
        <v>6</v>
      </c>
      <c r="B16" t="s">
        <v>9</v>
      </c>
      <c r="C16" t="s">
        <v>31</v>
      </c>
      <c r="D16" t="s">
        <v>32</v>
      </c>
      <c r="E16" t="s">
        <v>33</v>
      </c>
      <c r="F16">
        <v>27.117584382714661</v>
      </c>
      <c r="G16">
        <v>156.66666666666671</v>
      </c>
      <c r="H16">
        <v>34.666666666666657</v>
      </c>
      <c r="I16" s="2">
        <v>42614</v>
      </c>
      <c r="J16" t="s">
        <v>10</v>
      </c>
      <c r="K16" t="s">
        <v>11</v>
      </c>
      <c r="L16" t="s">
        <v>74</v>
      </c>
      <c r="M16" t="s">
        <v>74</v>
      </c>
    </row>
    <row r="17" spans="1:13" x14ac:dyDescent="0.25">
      <c r="A17" t="s">
        <v>6</v>
      </c>
      <c r="B17" t="s">
        <v>9</v>
      </c>
      <c r="C17" t="s">
        <v>34</v>
      </c>
      <c r="D17" t="s">
        <v>32</v>
      </c>
      <c r="E17" t="s">
        <v>33</v>
      </c>
      <c r="F17">
        <v>27.117584382714661</v>
      </c>
      <c r="G17">
        <v>156.66666666666671</v>
      </c>
      <c r="H17">
        <v>34.666666666666657</v>
      </c>
      <c r="I17" s="2">
        <v>42614</v>
      </c>
      <c r="J17" t="s">
        <v>10</v>
      </c>
      <c r="K17" t="s">
        <v>11</v>
      </c>
      <c r="L17" t="s">
        <v>74</v>
      </c>
      <c r="M17" t="s">
        <v>74</v>
      </c>
    </row>
    <row r="18" spans="1:13" x14ac:dyDescent="0.25">
      <c r="A18" t="s">
        <v>6</v>
      </c>
      <c r="B18" t="s">
        <v>9</v>
      </c>
      <c r="C18" t="s">
        <v>35</v>
      </c>
      <c r="D18" t="s">
        <v>36</v>
      </c>
      <c r="E18" t="s">
        <v>37</v>
      </c>
      <c r="F18">
        <v>28.191507287870589</v>
      </c>
      <c r="G18">
        <v>158</v>
      </c>
      <c r="H18">
        <v>35</v>
      </c>
      <c r="I18" s="2">
        <v>42614</v>
      </c>
      <c r="J18" t="s">
        <v>10</v>
      </c>
      <c r="K18" t="s">
        <v>11</v>
      </c>
      <c r="L18" t="s">
        <v>74</v>
      </c>
      <c r="M18" t="s">
        <v>74</v>
      </c>
    </row>
    <row r="19" spans="1:13" x14ac:dyDescent="0.25">
      <c r="A19" t="s">
        <v>6</v>
      </c>
      <c r="B19" t="s">
        <v>9</v>
      </c>
      <c r="C19" t="s">
        <v>38</v>
      </c>
      <c r="D19" t="s">
        <v>39</v>
      </c>
      <c r="E19" t="s">
        <v>40</v>
      </c>
      <c r="F19">
        <v>37.77459658054795</v>
      </c>
      <c r="G19">
        <v>284</v>
      </c>
      <c r="H19">
        <v>69</v>
      </c>
      <c r="I19" s="2">
        <v>42614</v>
      </c>
      <c r="J19" t="s">
        <v>10</v>
      </c>
      <c r="K19" t="s">
        <v>11</v>
      </c>
      <c r="L19" t="s">
        <v>74</v>
      </c>
      <c r="M19" t="s">
        <v>74</v>
      </c>
    </row>
    <row r="20" spans="1:13" x14ac:dyDescent="0.25">
      <c r="A20" t="s">
        <v>137</v>
      </c>
      <c r="B20" t="s">
        <v>12</v>
      </c>
      <c r="C20" t="s">
        <v>26</v>
      </c>
      <c r="D20" t="s">
        <v>27</v>
      </c>
      <c r="E20" t="s">
        <v>28</v>
      </c>
      <c r="F20">
        <v>6.1586378496474481</v>
      </c>
      <c r="G20">
        <v>79.666666666666671</v>
      </c>
      <c r="H20">
        <v>14.66666666666667</v>
      </c>
      <c r="I20" s="2">
        <v>42614</v>
      </c>
      <c r="J20" t="s">
        <v>11</v>
      </c>
      <c r="K20" t="s">
        <v>11</v>
      </c>
      <c r="L20" t="s">
        <v>74</v>
      </c>
      <c r="M20" t="s">
        <v>74</v>
      </c>
    </row>
    <row r="21" spans="1:13" x14ac:dyDescent="0.25">
      <c r="A21" t="s">
        <v>137</v>
      </c>
      <c r="B21" t="s">
        <v>12</v>
      </c>
      <c r="C21" t="s">
        <v>29</v>
      </c>
      <c r="D21" t="s">
        <v>30</v>
      </c>
      <c r="E21" t="s">
        <v>28</v>
      </c>
      <c r="F21">
        <v>13.47990316590078</v>
      </c>
      <c r="G21">
        <v>176</v>
      </c>
      <c r="H21">
        <v>14.66666666666667</v>
      </c>
      <c r="I21" s="2">
        <v>42614</v>
      </c>
      <c r="J21" t="s">
        <v>11</v>
      </c>
      <c r="K21" t="s">
        <v>11</v>
      </c>
      <c r="L21" t="s">
        <v>74</v>
      </c>
      <c r="M21" t="s">
        <v>74</v>
      </c>
    </row>
    <row r="22" spans="1:13" x14ac:dyDescent="0.25">
      <c r="A22" t="s">
        <v>137</v>
      </c>
      <c r="B22" t="s">
        <v>12</v>
      </c>
      <c r="C22" t="s">
        <v>31</v>
      </c>
      <c r="D22" t="s">
        <v>32</v>
      </c>
      <c r="E22" t="s">
        <v>33</v>
      </c>
      <c r="F22">
        <v>28.175133393896481</v>
      </c>
      <c r="G22">
        <v>143.33333333333329</v>
      </c>
      <c r="H22">
        <v>7.3333333333333339</v>
      </c>
      <c r="I22" s="2">
        <v>42614</v>
      </c>
      <c r="J22" t="s">
        <v>11</v>
      </c>
      <c r="K22" t="s">
        <v>11</v>
      </c>
      <c r="L22" t="s">
        <v>74</v>
      </c>
      <c r="M22" t="s">
        <v>74</v>
      </c>
    </row>
    <row r="23" spans="1:13" x14ac:dyDescent="0.25">
      <c r="A23" t="s">
        <v>137</v>
      </c>
      <c r="B23" t="s">
        <v>8</v>
      </c>
      <c r="C23" t="s">
        <v>26</v>
      </c>
      <c r="D23" t="s">
        <v>27</v>
      </c>
      <c r="E23" t="s">
        <v>28</v>
      </c>
      <c r="F23">
        <v>6.2455743258476888</v>
      </c>
      <c r="G23">
        <v>81.666666666666671</v>
      </c>
      <c r="H23">
        <v>18</v>
      </c>
      <c r="I23" s="2">
        <v>42614</v>
      </c>
      <c r="J23" t="s">
        <v>11</v>
      </c>
      <c r="K23" t="s">
        <v>11</v>
      </c>
      <c r="L23" t="s">
        <v>74</v>
      </c>
      <c r="M23" t="s">
        <v>74</v>
      </c>
    </row>
    <row r="24" spans="1:13" x14ac:dyDescent="0.25">
      <c r="A24" t="s">
        <v>137</v>
      </c>
      <c r="B24" t="s">
        <v>8</v>
      </c>
      <c r="C24" t="s">
        <v>29</v>
      </c>
      <c r="D24" t="s">
        <v>30</v>
      </c>
      <c r="E24" t="s">
        <v>28</v>
      </c>
      <c r="F24">
        <v>11.835448370312861</v>
      </c>
      <c r="G24">
        <v>175.33333333333329</v>
      </c>
      <c r="H24">
        <v>19</v>
      </c>
      <c r="I24" s="2">
        <v>42614</v>
      </c>
      <c r="J24" t="s">
        <v>11</v>
      </c>
      <c r="K24" t="s">
        <v>11</v>
      </c>
      <c r="L24" t="s">
        <v>74</v>
      </c>
      <c r="M24" t="s">
        <v>74</v>
      </c>
    </row>
    <row r="25" spans="1:13" x14ac:dyDescent="0.25">
      <c r="A25" t="s">
        <v>137</v>
      </c>
      <c r="B25" t="s">
        <v>8</v>
      </c>
      <c r="C25" t="s">
        <v>31</v>
      </c>
      <c r="D25" t="s">
        <v>32</v>
      </c>
      <c r="E25" t="s">
        <v>33</v>
      </c>
      <c r="F25">
        <v>26.665246248249041</v>
      </c>
      <c r="G25">
        <v>156</v>
      </c>
      <c r="H25">
        <v>19.333333333333329</v>
      </c>
      <c r="I25" s="2">
        <v>42614</v>
      </c>
      <c r="J25" t="s">
        <v>11</v>
      </c>
      <c r="K25" t="s">
        <v>11</v>
      </c>
      <c r="L25" t="s">
        <v>74</v>
      </c>
      <c r="M25" t="s">
        <v>74</v>
      </c>
    </row>
    <row r="26" spans="1:13" x14ac:dyDescent="0.25">
      <c r="A26" t="s">
        <v>14</v>
      </c>
      <c r="B26" t="s">
        <v>7</v>
      </c>
      <c r="C26" t="s">
        <v>26</v>
      </c>
      <c r="D26" t="s">
        <v>27</v>
      </c>
      <c r="E26" t="s">
        <v>28</v>
      </c>
      <c r="F26">
        <v>6.2384266223942877</v>
      </c>
      <c r="G26">
        <v>79.666666666666671</v>
      </c>
      <c r="H26">
        <v>14.66666666666667</v>
      </c>
      <c r="I26" s="2">
        <v>42614</v>
      </c>
      <c r="J26" t="s">
        <v>10</v>
      </c>
      <c r="K26" t="s">
        <v>10</v>
      </c>
      <c r="L26" t="s">
        <v>74</v>
      </c>
      <c r="M26" t="s">
        <v>74</v>
      </c>
    </row>
    <row r="27" spans="1:13" x14ac:dyDescent="0.25">
      <c r="A27" t="s">
        <v>14</v>
      </c>
      <c r="B27" t="s">
        <v>7</v>
      </c>
      <c r="C27" t="s">
        <v>29</v>
      </c>
      <c r="D27" t="s">
        <v>30</v>
      </c>
      <c r="E27" t="s">
        <v>28</v>
      </c>
      <c r="F27">
        <v>13.530043316419921</v>
      </c>
      <c r="G27">
        <v>177.66666666666671</v>
      </c>
      <c r="H27">
        <v>15.66666666666667</v>
      </c>
      <c r="I27" s="2">
        <v>42614</v>
      </c>
      <c r="J27" t="s">
        <v>10</v>
      </c>
      <c r="K27" t="s">
        <v>10</v>
      </c>
      <c r="L27" t="s">
        <v>74</v>
      </c>
      <c r="M27" t="s">
        <v>74</v>
      </c>
    </row>
    <row r="28" spans="1:13" x14ac:dyDescent="0.25">
      <c r="A28" t="s">
        <v>14</v>
      </c>
      <c r="B28" t="s">
        <v>7</v>
      </c>
      <c r="C28" t="s">
        <v>31</v>
      </c>
      <c r="D28" t="s">
        <v>32</v>
      </c>
      <c r="E28" t="s">
        <v>33</v>
      </c>
      <c r="F28">
        <v>28.19991077179807</v>
      </c>
      <c r="G28">
        <v>146.66666666666671</v>
      </c>
      <c r="H28">
        <v>8.6666666666666661</v>
      </c>
      <c r="I28" s="2">
        <v>42614</v>
      </c>
      <c r="J28" t="s">
        <v>10</v>
      </c>
      <c r="K28" t="s">
        <v>10</v>
      </c>
      <c r="L28" t="s">
        <v>74</v>
      </c>
      <c r="M28" t="s">
        <v>74</v>
      </c>
    </row>
    <row r="29" spans="1:13" x14ac:dyDescent="0.25">
      <c r="A29" t="s">
        <v>14</v>
      </c>
      <c r="B29" t="s">
        <v>7</v>
      </c>
      <c r="C29" t="s">
        <v>34</v>
      </c>
      <c r="D29" t="s">
        <v>32</v>
      </c>
      <c r="E29" t="s">
        <v>33</v>
      </c>
      <c r="F29">
        <v>28.19991077179807</v>
      </c>
      <c r="G29">
        <v>146.66666666666671</v>
      </c>
      <c r="H29">
        <v>8.6666666666666661</v>
      </c>
      <c r="I29" s="2">
        <v>42614</v>
      </c>
      <c r="J29" t="s">
        <v>10</v>
      </c>
      <c r="K29" t="s">
        <v>10</v>
      </c>
      <c r="L29" t="s">
        <v>74</v>
      </c>
      <c r="M29" t="s">
        <v>74</v>
      </c>
    </row>
    <row r="30" spans="1:13" x14ac:dyDescent="0.25">
      <c r="A30" t="s">
        <v>14</v>
      </c>
      <c r="B30" t="s">
        <v>8</v>
      </c>
      <c r="C30" t="s">
        <v>26</v>
      </c>
      <c r="D30" t="s">
        <v>27</v>
      </c>
      <c r="E30" t="s">
        <v>28</v>
      </c>
      <c r="F30">
        <v>6.1931173358464147</v>
      </c>
      <c r="G30">
        <v>81</v>
      </c>
      <c r="H30">
        <v>18</v>
      </c>
      <c r="I30" s="2">
        <v>42614</v>
      </c>
      <c r="J30" t="s">
        <v>10</v>
      </c>
      <c r="K30" t="s">
        <v>10</v>
      </c>
      <c r="L30" t="s">
        <v>74</v>
      </c>
      <c r="M30" t="s">
        <v>74</v>
      </c>
    </row>
    <row r="31" spans="1:13" x14ac:dyDescent="0.25">
      <c r="A31" t="s">
        <v>14</v>
      </c>
      <c r="B31" t="s">
        <v>8</v>
      </c>
      <c r="C31" t="s">
        <v>29</v>
      </c>
      <c r="D31" t="s">
        <v>30</v>
      </c>
      <c r="E31" t="s">
        <v>28</v>
      </c>
      <c r="F31">
        <v>11.69126858425795</v>
      </c>
      <c r="G31">
        <v>177</v>
      </c>
      <c r="H31">
        <v>19.666666666666671</v>
      </c>
      <c r="I31" s="2">
        <v>42614</v>
      </c>
      <c r="J31" t="s">
        <v>10</v>
      </c>
      <c r="K31" t="s">
        <v>10</v>
      </c>
      <c r="L31" t="s">
        <v>74</v>
      </c>
      <c r="M31" t="s">
        <v>74</v>
      </c>
    </row>
    <row r="32" spans="1:13" x14ac:dyDescent="0.25">
      <c r="A32" t="s">
        <v>14</v>
      </c>
      <c r="B32" t="s">
        <v>8</v>
      </c>
      <c r="C32" t="s">
        <v>31</v>
      </c>
      <c r="D32" t="s">
        <v>32</v>
      </c>
      <c r="E32" t="s">
        <v>33</v>
      </c>
      <c r="F32">
        <v>26.584519280054291</v>
      </c>
      <c r="G32">
        <v>151.33333333333329</v>
      </c>
      <c r="H32">
        <v>18.333333333333329</v>
      </c>
      <c r="I32" s="2">
        <v>42614</v>
      </c>
      <c r="J32" t="s">
        <v>10</v>
      </c>
      <c r="K32" t="s">
        <v>10</v>
      </c>
      <c r="L32" t="s">
        <v>74</v>
      </c>
      <c r="M32" t="s">
        <v>74</v>
      </c>
    </row>
    <row r="33" spans="1:13" x14ac:dyDescent="0.25">
      <c r="A33" t="s">
        <v>14</v>
      </c>
      <c r="B33" t="s">
        <v>8</v>
      </c>
      <c r="C33" t="s">
        <v>34</v>
      </c>
      <c r="D33" t="s">
        <v>32</v>
      </c>
      <c r="E33" t="s">
        <v>33</v>
      </c>
      <c r="F33">
        <v>26.584519280054291</v>
      </c>
      <c r="G33">
        <v>151.33333333333329</v>
      </c>
      <c r="H33">
        <v>18.333333333333329</v>
      </c>
      <c r="I33" s="2">
        <v>42614</v>
      </c>
      <c r="J33" t="s">
        <v>10</v>
      </c>
      <c r="K33" t="s">
        <v>10</v>
      </c>
      <c r="L33" t="s">
        <v>74</v>
      </c>
      <c r="M33" t="s">
        <v>74</v>
      </c>
    </row>
    <row r="34" spans="1:13" x14ac:dyDescent="0.25">
      <c r="A34" t="s">
        <v>14</v>
      </c>
      <c r="B34" t="s">
        <v>9</v>
      </c>
      <c r="C34" t="s">
        <v>26</v>
      </c>
      <c r="D34" t="s">
        <v>27</v>
      </c>
      <c r="E34" t="s">
        <v>28</v>
      </c>
      <c r="F34">
        <v>6.7877093409773428</v>
      </c>
      <c r="G34">
        <v>102.3333333333333</v>
      </c>
      <c r="H34">
        <v>40.666666666666657</v>
      </c>
      <c r="I34" s="2">
        <v>42614</v>
      </c>
      <c r="J34" t="s">
        <v>10</v>
      </c>
      <c r="K34" t="s">
        <v>10</v>
      </c>
      <c r="L34" t="s">
        <v>74</v>
      </c>
      <c r="M34" t="s">
        <v>74</v>
      </c>
    </row>
    <row r="35" spans="1:13" x14ac:dyDescent="0.25">
      <c r="A35" t="s">
        <v>14</v>
      </c>
      <c r="B35" t="s">
        <v>9</v>
      </c>
      <c r="C35" t="s">
        <v>29</v>
      </c>
      <c r="D35" t="s">
        <v>30</v>
      </c>
      <c r="E35" t="s">
        <v>28</v>
      </c>
      <c r="F35">
        <v>12.21573273515399</v>
      </c>
      <c r="G35">
        <v>194.33333333333329</v>
      </c>
      <c r="H35">
        <v>42.333333333333343</v>
      </c>
      <c r="I35" s="2">
        <v>42614</v>
      </c>
      <c r="J35" t="s">
        <v>10</v>
      </c>
      <c r="K35" t="s">
        <v>10</v>
      </c>
      <c r="L35" t="s">
        <v>74</v>
      </c>
      <c r="M35" t="s">
        <v>74</v>
      </c>
    </row>
    <row r="36" spans="1:13" x14ac:dyDescent="0.25">
      <c r="A36" t="s">
        <v>14</v>
      </c>
      <c r="B36" t="s">
        <v>9</v>
      </c>
      <c r="C36" t="s">
        <v>31</v>
      </c>
      <c r="D36" t="s">
        <v>32</v>
      </c>
      <c r="E36" t="s">
        <v>33</v>
      </c>
      <c r="F36">
        <v>27.117584382714661</v>
      </c>
      <c r="G36">
        <v>156.66666666666671</v>
      </c>
      <c r="H36">
        <v>34.666666666666657</v>
      </c>
      <c r="I36" s="2">
        <v>42614</v>
      </c>
      <c r="J36" t="s">
        <v>10</v>
      </c>
      <c r="K36" t="s">
        <v>10</v>
      </c>
      <c r="L36" t="s">
        <v>74</v>
      </c>
      <c r="M36" t="s">
        <v>74</v>
      </c>
    </row>
    <row r="37" spans="1:13" x14ac:dyDescent="0.25">
      <c r="A37" t="s">
        <v>14</v>
      </c>
      <c r="B37" t="s">
        <v>9</v>
      </c>
      <c r="C37" t="s">
        <v>34</v>
      </c>
      <c r="D37" t="s">
        <v>32</v>
      </c>
      <c r="E37" t="s">
        <v>33</v>
      </c>
      <c r="F37">
        <v>27.117584382714661</v>
      </c>
      <c r="G37">
        <v>156.66666666666671</v>
      </c>
      <c r="H37">
        <v>34.666666666666657</v>
      </c>
      <c r="I37" s="2">
        <v>42614</v>
      </c>
      <c r="J37" t="s">
        <v>10</v>
      </c>
      <c r="K37" t="s">
        <v>10</v>
      </c>
      <c r="L37" t="s">
        <v>74</v>
      </c>
      <c r="M37" t="s">
        <v>74</v>
      </c>
    </row>
    <row r="38" spans="1:13" x14ac:dyDescent="0.25">
      <c r="A38" t="s">
        <v>138</v>
      </c>
      <c r="B38" t="s">
        <v>12</v>
      </c>
      <c r="C38" t="s">
        <v>26</v>
      </c>
      <c r="D38" t="s">
        <v>27</v>
      </c>
      <c r="E38" t="s">
        <v>28</v>
      </c>
      <c r="F38">
        <v>6.1586378496474481</v>
      </c>
      <c r="G38">
        <v>79.666666666666671</v>
      </c>
      <c r="H38">
        <v>14.66666666666667</v>
      </c>
      <c r="I38" s="2">
        <v>42614</v>
      </c>
      <c r="J38" t="s">
        <v>11</v>
      </c>
      <c r="K38" t="s">
        <v>10</v>
      </c>
      <c r="L38" t="s">
        <v>74</v>
      </c>
      <c r="M38" t="s">
        <v>74</v>
      </c>
    </row>
    <row r="39" spans="1:13" x14ac:dyDescent="0.25">
      <c r="A39" t="s">
        <v>138</v>
      </c>
      <c r="B39" t="s">
        <v>12</v>
      </c>
      <c r="C39" t="s">
        <v>29</v>
      </c>
      <c r="D39" t="s">
        <v>30</v>
      </c>
      <c r="E39" t="s">
        <v>28</v>
      </c>
      <c r="F39">
        <v>13.47990316590078</v>
      </c>
      <c r="G39">
        <v>176</v>
      </c>
      <c r="H39">
        <v>14.66666666666667</v>
      </c>
      <c r="I39" s="2">
        <v>42614</v>
      </c>
      <c r="J39" t="s">
        <v>11</v>
      </c>
      <c r="K39" t="s">
        <v>10</v>
      </c>
      <c r="L39" t="s">
        <v>74</v>
      </c>
      <c r="M39" t="s">
        <v>74</v>
      </c>
    </row>
    <row r="40" spans="1:13" x14ac:dyDescent="0.25">
      <c r="A40" t="s">
        <v>138</v>
      </c>
      <c r="B40" t="s">
        <v>12</v>
      </c>
      <c r="C40" t="s">
        <v>31</v>
      </c>
      <c r="D40" t="s">
        <v>32</v>
      </c>
      <c r="E40" t="s">
        <v>33</v>
      </c>
      <c r="F40">
        <v>28.175133393896481</v>
      </c>
      <c r="G40">
        <v>143.33333333333329</v>
      </c>
      <c r="H40">
        <v>7.3333333333333339</v>
      </c>
      <c r="I40" s="2">
        <v>42614</v>
      </c>
      <c r="J40" t="s">
        <v>11</v>
      </c>
      <c r="K40" t="s">
        <v>10</v>
      </c>
      <c r="L40" t="s">
        <v>74</v>
      </c>
      <c r="M40" t="s">
        <v>74</v>
      </c>
    </row>
    <row r="41" spans="1:13" x14ac:dyDescent="0.25">
      <c r="A41" t="s">
        <v>138</v>
      </c>
      <c r="B41" t="s">
        <v>8</v>
      </c>
      <c r="C41" t="s">
        <v>26</v>
      </c>
      <c r="D41" t="s">
        <v>27</v>
      </c>
      <c r="E41" t="s">
        <v>28</v>
      </c>
      <c r="F41">
        <v>6.2455743258476888</v>
      </c>
      <c r="G41">
        <v>81.666666666666671</v>
      </c>
      <c r="H41">
        <v>18</v>
      </c>
      <c r="I41" s="2">
        <v>42614</v>
      </c>
      <c r="J41" t="s">
        <v>11</v>
      </c>
      <c r="K41" t="s">
        <v>10</v>
      </c>
      <c r="L41" t="s">
        <v>74</v>
      </c>
      <c r="M41" t="s">
        <v>74</v>
      </c>
    </row>
    <row r="42" spans="1:13" x14ac:dyDescent="0.25">
      <c r="A42" t="s">
        <v>138</v>
      </c>
      <c r="B42" t="s">
        <v>8</v>
      </c>
      <c r="C42" t="s">
        <v>29</v>
      </c>
      <c r="D42" t="s">
        <v>30</v>
      </c>
      <c r="E42" t="s">
        <v>28</v>
      </c>
      <c r="F42">
        <v>11.835448370312861</v>
      </c>
      <c r="G42">
        <v>175.33333333333329</v>
      </c>
      <c r="H42">
        <v>19</v>
      </c>
      <c r="I42" s="2">
        <v>42614</v>
      </c>
      <c r="J42" t="s">
        <v>11</v>
      </c>
      <c r="K42" t="s">
        <v>10</v>
      </c>
      <c r="L42" t="s">
        <v>74</v>
      </c>
      <c r="M42" t="s">
        <v>74</v>
      </c>
    </row>
    <row r="43" spans="1:13" x14ac:dyDescent="0.25">
      <c r="A43" t="s">
        <v>138</v>
      </c>
      <c r="B43" t="s">
        <v>8</v>
      </c>
      <c r="C43" t="s">
        <v>31</v>
      </c>
      <c r="D43" t="s">
        <v>32</v>
      </c>
      <c r="E43" t="s">
        <v>33</v>
      </c>
      <c r="F43">
        <v>26.665246248249041</v>
      </c>
      <c r="G43">
        <v>156</v>
      </c>
      <c r="H43">
        <v>19.333333333333329</v>
      </c>
      <c r="I43" s="2">
        <v>42614</v>
      </c>
      <c r="J43" t="s">
        <v>11</v>
      </c>
      <c r="K43" t="s">
        <v>10</v>
      </c>
      <c r="L43" t="s">
        <v>74</v>
      </c>
      <c r="M43" t="s">
        <v>74</v>
      </c>
    </row>
    <row r="44" spans="1:13" x14ac:dyDescent="0.25">
      <c r="A44" t="s">
        <v>75</v>
      </c>
      <c r="B44" t="s">
        <v>13</v>
      </c>
      <c r="C44" t="s">
        <v>26</v>
      </c>
      <c r="D44" t="s">
        <v>27</v>
      </c>
      <c r="E44" t="s">
        <v>28</v>
      </c>
      <c r="F44">
        <v>9.9403750540355098</v>
      </c>
      <c r="G44">
        <v>155</v>
      </c>
      <c r="H44">
        <v>12.66666666666667</v>
      </c>
      <c r="I44" s="2">
        <v>42614</v>
      </c>
      <c r="J44" t="s">
        <v>10</v>
      </c>
      <c r="K44" t="s">
        <v>11</v>
      </c>
      <c r="L44" t="s">
        <v>74</v>
      </c>
      <c r="M44" t="s">
        <v>74</v>
      </c>
    </row>
    <row r="45" spans="1:13" x14ac:dyDescent="0.25">
      <c r="A45" t="s">
        <v>75</v>
      </c>
      <c r="B45" t="s">
        <v>13</v>
      </c>
      <c r="C45" t="s">
        <v>29</v>
      </c>
      <c r="D45" t="s">
        <v>30</v>
      </c>
      <c r="E45" t="s">
        <v>28</v>
      </c>
      <c r="F45">
        <v>20.972476243859418</v>
      </c>
      <c r="G45">
        <v>297.33333333333343</v>
      </c>
      <c r="H45">
        <v>15.33333333333333</v>
      </c>
      <c r="I45" s="2">
        <v>42614</v>
      </c>
      <c r="J45" t="s">
        <v>10</v>
      </c>
      <c r="K45" t="s">
        <v>11</v>
      </c>
      <c r="L45" t="s">
        <v>74</v>
      </c>
      <c r="M45" t="s">
        <v>74</v>
      </c>
    </row>
    <row r="46" spans="1:13" x14ac:dyDescent="0.25">
      <c r="A46" t="s">
        <v>75</v>
      </c>
      <c r="B46" t="s">
        <v>13</v>
      </c>
      <c r="C46" t="s">
        <v>31</v>
      </c>
      <c r="D46" t="s">
        <v>32</v>
      </c>
      <c r="E46" t="s">
        <v>33</v>
      </c>
      <c r="F46">
        <v>17.484304020511669</v>
      </c>
      <c r="G46">
        <v>274.66666666666669</v>
      </c>
      <c r="H46">
        <v>16.333333333333329</v>
      </c>
      <c r="I46" s="2">
        <v>42614</v>
      </c>
      <c r="J46" t="s">
        <v>10</v>
      </c>
      <c r="K46" t="s">
        <v>11</v>
      </c>
      <c r="L46" t="s">
        <v>74</v>
      </c>
      <c r="M46" t="s">
        <v>74</v>
      </c>
    </row>
    <row r="47" spans="1:13" x14ac:dyDescent="0.25">
      <c r="A47" t="s">
        <v>75</v>
      </c>
      <c r="B47" t="s">
        <v>13</v>
      </c>
      <c r="C47" t="s">
        <v>34</v>
      </c>
      <c r="D47" t="s">
        <v>32</v>
      </c>
      <c r="E47" t="s">
        <v>33</v>
      </c>
      <c r="F47">
        <v>17.484304020511669</v>
      </c>
      <c r="G47">
        <v>274.66666666666669</v>
      </c>
      <c r="H47">
        <v>16.333333333333329</v>
      </c>
      <c r="I47" s="2">
        <v>42614</v>
      </c>
      <c r="J47" t="s">
        <v>10</v>
      </c>
      <c r="K47" t="s">
        <v>11</v>
      </c>
      <c r="L47" t="s">
        <v>74</v>
      </c>
      <c r="M47" t="s">
        <v>74</v>
      </c>
    </row>
    <row r="48" spans="1:13" x14ac:dyDescent="0.25">
      <c r="A48" t="s">
        <v>75</v>
      </c>
      <c r="B48" t="s">
        <v>13</v>
      </c>
      <c r="C48" t="s">
        <v>35</v>
      </c>
      <c r="D48" t="s">
        <v>36</v>
      </c>
      <c r="E48" t="s">
        <v>37</v>
      </c>
      <c r="F48">
        <v>19.147299523918552</v>
      </c>
      <c r="G48">
        <v>274.66666666666657</v>
      </c>
      <c r="H48">
        <v>16.666666666666671</v>
      </c>
      <c r="I48" s="2">
        <v>42614</v>
      </c>
      <c r="J48" t="s">
        <v>10</v>
      </c>
      <c r="K48" t="s">
        <v>11</v>
      </c>
      <c r="L48" t="s">
        <v>74</v>
      </c>
      <c r="M48" t="s">
        <v>74</v>
      </c>
    </row>
    <row r="49" spans="1:13" x14ac:dyDescent="0.25">
      <c r="A49" t="s">
        <v>75</v>
      </c>
      <c r="B49" t="s">
        <v>13</v>
      </c>
      <c r="C49" t="s">
        <v>38</v>
      </c>
      <c r="D49" t="s">
        <v>39</v>
      </c>
      <c r="E49" t="s">
        <v>40</v>
      </c>
      <c r="F49">
        <v>35.501538119371403</v>
      </c>
      <c r="G49">
        <v>533</v>
      </c>
      <c r="H49">
        <v>44</v>
      </c>
      <c r="I49" s="2">
        <v>42614</v>
      </c>
      <c r="J49" t="s">
        <v>10</v>
      </c>
      <c r="K49" t="s">
        <v>11</v>
      </c>
      <c r="L49" t="s">
        <v>74</v>
      </c>
      <c r="M49" t="s">
        <v>74</v>
      </c>
    </row>
    <row r="50" spans="1:13" x14ac:dyDescent="0.25">
      <c r="A50" t="s">
        <v>76</v>
      </c>
      <c r="B50" t="s">
        <v>13</v>
      </c>
      <c r="C50" t="s">
        <v>26</v>
      </c>
      <c r="D50" t="s">
        <v>27</v>
      </c>
      <c r="E50" t="s">
        <v>28</v>
      </c>
      <c r="F50">
        <v>9.9403750540355098</v>
      </c>
      <c r="G50">
        <v>155</v>
      </c>
      <c r="H50">
        <v>12.66666666666667</v>
      </c>
      <c r="I50" s="2">
        <v>42614</v>
      </c>
      <c r="J50" t="s">
        <v>10</v>
      </c>
      <c r="K50" t="s">
        <v>10</v>
      </c>
      <c r="L50" t="s">
        <v>74</v>
      </c>
      <c r="M50" t="s">
        <v>74</v>
      </c>
    </row>
    <row r="51" spans="1:13" x14ac:dyDescent="0.25">
      <c r="A51" t="s">
        <v>76</v>
      </c>
      <c r="B51" t="s">
        <v>13</v>
      </c>
      <c r="C51" t="s">
        <v>29</v>
      </c>
      <c r="D51" t="s">
        <v>30</v>
      </c>
      <c r="E51" t="s">
        <v>28</v>
      </c>
      <c r="F51">
        <v>20.972476243859418</v>
      </c>
      <c r="G51">
        <v>297.33333333333343</v>
      </c>
      <c r="H51">
        <v>15.33333333333333</v>
      </c>
      <c r="I51" s="2">
        <v>42614</v>
      </c>
      <c r="J51" t="s">
        <v>10</v>
      </c>
      <c r="K51" t="s">
        <v>10</v>
      </c>
      <c r="L51" t="s">
        <v>74</v>
      </c>
      <c r="M51" t="s">
        <v>74</v>
      </c>
    </row>
    <row r="52" spans="1:13" x14ac:dyDescent="0.25">
      <c r="A52" t="s">
        <v>76</v>
      </c>
      <c r="B52" t="s">
        <v>13</v>
      </c>
      <c r="C52" t="s">
        <v>31</v>
      </c>
      <c r="D52" t="s">
        <v>32</v>
      </c>
      <c r="E52" t="s">
        <v>33</v>
      </c>
      <c r="F52">
        <v>17.484304020511669</v>
      </c>
      <c r="G52">
        <v>274.66666666666669</v>
      </c>
      <c r="H52">
        <v>16.333333333333329</v>
      </c>
      <c r="I52" s="2">
        <v>42614</v>
      </c>
      <c r="J52" t="s">
        <v>10</v>
      </c>
      <c r="K52" t="s">
        <v>10</v>
      </c>
      <c r="L52" t="s">
        <v>74</v>
      </c>
      <c r="M52" t="s">
        <v>74</v>
      </c>
    </row>
    <row r="53" spans="1:13" x14ac:dyDescent="0.25">
      <c r="A53" t="s">
        <v>76</v>
      </c>
      <c r="B53" t="s">
        <v>13</v>
      </c>
      <c r="C53" t="s">
        <v>34</v>
      </c>
      <c r="D53" t="s">
        <v>32</v>
      </c>
      <c r="E53" t="s">
        <v>33</v>
      </c>
      <c r="F53">
        <v>17.484304020511669</v>
      </c>
      <c r="G53">
        <v>274.66666666666669</v>
      </c>
      <c r="H53">
        <v>16.333333333333329</v>
      </c>
      <c r="I53" s="2">
        <v>42614</v>
      </c>
      <c r="J53" t="s">
        <v>10</v>
      </c>
      <c r="K53" t="s">
        <v>10</v>
      </c>
      <c r="L53" t="s">
        <v>74</v>
      </c>
      <c r="M53" t="s">
        <v>74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9"/>
  <sheetViews>
    <sheetView workbookViewId="0">
      <selection sqref="A1:V411"/>
    </sheetView>
  </sheetViews>
  <sheetFormatPr defaultRowHeight="15" x14ac:dyDescent="0.25"/>
  <cols>
    <col min="1" max="1" width="18.85546875" bestFit="1" customWidth="1"/>
    <col min="2" max="2" width="5" bestFit="1" customWidth="1"/>
    <col min="3" max="3" width="5.140625" bestFit="1" customWidth="1"/>
    <col min="4" max="4" width="7.5703125" bestFit="1" customWidth="1"/>
    <col min="5" max="5" width="14" bestFit="1" customWidth="1"/>
    <col min="6" max="6" width="11.42578125" bestFit="1" customWidth="1"/>
    <col min="7" max="7" width="13.140625" bestFit="1" customWidth="1"/>
    <col min="8" max="8" width="21.85546875" bestFit="1" customWidth="1"/>
    <col min="9" max="9" width="12.7109375" bestFit="1" customWidth="1"/>
    <col min="10" max="10" width="23" bestFit="1" customWidth="1"/>
    <col min="11" max="11" width="14" bestFit="1" customWidth="1"/>
    <col min="12" max="12" width="22.140625" bestFit="1" customWidth="1"/>
    <col min="13" max="13" width="13.140625" bestFit="1" customWidth="1"/>
    <col min="14" max="14" width="22.5703125" bestFit="1" customWidth="1"/>
    <col min="15" max="15" width="13.5703125" bestFit="1" customWidth="1"/>
    <col min="16" max="16" width="20.5703125" bestFit="1" customWidth="1"/>
    <col min="17" max="17" width="11.5703125" bestFit="1" customWidth="1"/>
    <col min="18" max="18" width="10.42578125" style="2" bestFit="1" customWidth="1"/>
    <col min="19" max="19" width="11.140625" bestFit="1" customWidth="1"/>
    <col min="20" max="20" width="16.42578125" bestFit="1" customWidth="1"/>
    <col min="21" max="21" width="34.28515625" bestFit="1" customWidth="1"/>
    <col min="22" max="22" width="16" bestFit="1" customWidth="1"/>
  </cols>
  <sheetData>
    <row r="1" spans="1:22" s="1" customFormat="1" x14ac:dyDescent="0.25">
      <c r="A1" s="1" t="s">
        <v>15</v>
      </c>
      <c r="B1" s="1" t="s">
        <v>16</v>
      </c>
      <c r="C1" s="1" t="s">
        <v>17</v>
      </c>
      <c r="D1" s="1" t="s">
        <v>18</v>
      </c>
      <c r="E1" s="1" t="s">
        <v>19</v>
      </c>
      <c r="F1" s="1" t="s">
        <v>41</v>
      </c>
      <c r="G1" s="1" t="s">
        <v>42</v>
      </c>
      <c r="H1" s="1" t="s">
        <v>43</v>
      </c>
      <c r="I1" s="1" t="s">
        <v>44</v>
      </c>
      <c r="J1" s="1" t="s">
        <v>45</v>
      </c>
      <c r="K1" s="1" t="s">
        <v>46</v>
      </c>
      <c r="L1" s="1" t="s">
        <v>47</v>
      </c>
      <c r="M1" s="1" t="s">
        <v>48</v>
      </c>
      <c r="N1" s="1" t="s">
        <v>49</v>
      </c>
      <c r="O1" s="1" t="s">
        <v>50</v>
      </c>
      <c r="P1" s="1" t="s">
        <v>51</v>
      </c>
      <c r="Q1" s="1" t="s">
        <v>52</v>
      </c>
      <c r="R1" s="1" t="s">
        <v>23</v>
      </c>
      <c r="S1" s="1" t="s">
        <v>4</v>
      </c>
      <c r="T1" s="1" t="s">
        <v>5</v>
      </c>
      <c r="U1" s="1" t="s">
        <v>24</v>
      </c>
      <c r="V1" s="1" t="s">
        <v>25</v>
      </c>
    </row>
    <row r="2" spans="1:22" x14ac:dyDescent="0.25">
      <c r="A2" t="s">
        <v>6</v>
      </c>
      <c r="B2" t="s">
        <v>7</v>
      </c>
      <c r="C2" t="s">
        <v>26</v>
      </c>
      <c r="D2" t="s">
        <v>27</v>
      </c>
      <c r="E2" t="s">
        <v>28</v>
      </c>
      <c r="F2">
        <v>1</v>
      </c>
      <c r="G2" t="s">
        <v>54</v>
      </c>
      <c r="H2">
        <v>0.95774621057964704</v>
      </c>
      <c r="I2">
        <v>5</v>
      </c>
      <c r="J2">
        <v>0.24867597003653119</v>
      </c>
      <c r="K2">
        <v>20</v>
      </c>
      <c r="L2">
        <v>0</v>
      </c>
      <c r="M2">
        <v>0</v>
      </c>
      <c r="N2">
        <v>0</v>
      </c>
      <c r="O2">
        <v>0</v>
      </c>
      <c r="P2">
        <v>0</v>
      </c>
      <c r="Q2">
        <v>8315</v>
      </c>
      <c r="R2" s="2">
        <v>42614</v>
      </c>
      <c r="S2" t="s">
        <v>10</v>
      </c>
      <c r="T2" t="s">
        <v>11</v>
      </c>
      <c r="U2" t="s">
        <v>74</v>
      </c>
      <c r="V2" t="s">
        <v>74</v>
      </c>
    </row>
    <row r="3" spans="1:22" x14ac:dyDescent="0.25">
      <c r="A3" t="s">
        <v>6</v>
      </c>
      <c r="B3" t="s">
        <v>7</v>
      </c>
      <c r="C3" t="s">
        <v>26</v>
      </c>
      <c r="D3" t="s">
        <v>27</v>
      </c>
      <c r="E3" t="s">
        <v>28</v>
      </c>
      <c r="F3">
        <v>1</v>
      </c>
      <c r="G3" t="s">
        <v>55</v>
      </c>
      <c r="H3">
        <v>0.41802663705423881</v>
      </c>
      <c r="I3">
        <v>11</v>
      </c>
      <c r="J3">
        <v>8.481858839466816E-2</v>
      </c>
      <c r="K3">
        <v>25</v>
      </c>
      <c r="L3">
        <v>0.39148121567679811</v>
      </c>
      <c r="M3">
        <v>384</v>
      </c>
      <c r="N3">
        <v>0</v>
      </c>
      <c r="O3">
        <v>0</v>
      </c>
      <c r="P3">
        <v>0</v>
      </c>
      <c r="Q3">
        <v>0</v>
      </c>
      <c r="R3" s="2">
        <v>42614</v>
      </c>
      <c r="S3" t="s">
        <v>10</v>
      </c>
      <c r="T3" t="s">
        <v>11</v>
      </c>
      <c r="U3" t="s">
        <v>74</v>
      </c>
      <c r="V3" t="s">
        <v>74</v>
      </c>
    </row>
    <row r="4" spans="1:22" x14ac:dyDescent="0.25">
      <c r="A4" t="s">
        <v>6</v>
      </c>
      <c r="B4" t="s">
        <v>7</v>
      </c>
      <c r="C4" t="s">
        <v>26</v>
      </c>
      <c r="D4" t="s">
        <v>27</v>
      </c>
      <c r="E4" t="s">
        <v>28</v>
      </c>
      <c r="F4">
        <v>2</v>
      </c>
      <c r="G4" t="s">
        <v>53</v>
      </c>
      <c r="H4">
        <v>8.2933800733234371</v>
      </c>
      <c r="I4">
        <v>142</v>
      </c>
      <c r="J4">
        <v>0</v>
      </c>
      <c r="K4">
        <v>0</v>
      </c>
      <c r="L4">
        <v>0.87020461728349818</v>
      </c>
      <c r="M4">
        <v>25</v>
      </c>
      <c r="N4">
        <v>0</v>
      </c>
      <c r="O4">
        <v>0</v>
      </c>
      <c r="P4">
        <v>0</v>
      </c>
      <c r="Q4">
        <v>0</v>
      </c>
      <c r="R4" s="2">
        <v>42614</v>
      </c>
      <c r="S4" t="s">
        <v>10</v>
      </c>
      <c r="T4" t="s">
        <v>11</v>
      </c>
      <c r="U4" t="s">
        <v>74</v>
      </c>
      <c r="V4" t="s">
        <v>74</v>
      </c>
    </row>
    <row r="5" spans="1:22" x14ac:dyDescent="0.25">
      <c r="A5" t="s">
        <v>6</v>
      </c>
      <c r="B5" t="s">
        <v>7</v>
      </c>
      <c r="C5" t="s">
        <v>26</v>
      </c>
      <c r="D5" t="s">
        <v>27</v>
      </c>
      <c r="E5" t="s">
        <v>28</v>
      </c>
      <c r="F5">
        <v>2</v>
      </c>
      <c r="G5" t="s">
        <v>54</v>
      </c>
      <c r="H5">
        <v>1.873864334988828</v>
      </c>
      <c r="I5">
        <v>50</v>
      </c>
      <c r="J5">
        <v>0.53830543114128793</v>
      </c>
      <c r="K5">
        <v>30</v>
      </c>
      <c r="L5">
        <v>0</v>
      </c>
      <c r="M5">
        <v>0</v>
      </c>
      <c r="N5">
        <v>0</v>
      </c>
      <c r="O5">
        <v>0</v>
      </c>
      <c r="P5">
        <v>0</v>
      </c>
      <c r="Q5">
        <v>8376</v>
      </c>
      <c r="R5" s="2">
        <v>42614</v>
      </c>
      <c r="S5" t="s">
        <v>10</v>
      </c>
      <c r="T5" t="s">
        <v>11</v>
      </c>
      <c r="U5" t="s">
        <v>74</v>
      </c>
      <c r="V5" t="s">
        <v>74</v>
      </c>
    </row>
    <row r="6" spans="1:22" x14ac:dyDescent="0.25">
      <c r="A6" t="s">
        <v>6</v>
      </c>
      <c r="B6" t="s">
        <v>7</v>
      </c>
      <c r="C6" t="s">
        <v>26</v>
      </c>
      <c r="D6" t="s">
        <v>27</v>
      </c>
      <c r="E6" t="s">
        <v>28</v>
      </c>
      <c r="F6">
        <v>2</v>
      </c>
      <c r="G6" t="s">
        <v>55</v>
      </c>
      <c r="H6">
        <v>0.89890729412424186</v>
      </c>
      <c r="I6">
        <v>10</v>
      </c>
      <c r="J6">
        <v>0.1017637724324266</v>
      </c>
      <c r="K6">
        <v>29</v>
      </c>
      <c r="L6">
        <v>0.1669729595673497</v>
      </c>
      <c r="M6">
        <v>98</v>
      </c>
      <c r="N6">
        <v>0</v>
      </c>
      <c r="O6">
        <v>0</v>
      </c>
      <c r="P6">
        <v>0</v>
      </c>
      <c r="Q6">
        <v>0</v>
      </c>
      <c r="R6" s="2">
        <v>42614</v>
      </c>
      <c r="S6" t="s">
        <v>10</v>
      </c>
      <c r="T6" t="s">
        <v>11</v>
      </c>
      <c r="U6" t="s">
        <v>74</v>
      </c>
      <c r="V6" t="s">
        <v>74</v>
      </c>
    </row>
    <row r="7" spans="1:22" x14ac:dyDescent="0.25">
      <c r="A7" t="s">
        <v>6</v>
      </c>
      <c r="B7" t="s">
        <v>7</v>
      </c>
      <c r="C7" t="s">
        <v>26</v>
      </c>
      <c r="D7" t="s">
        <v>27</v>
      </c>
      <c r="E7" t="s">
        <v>28</v>
      </c>
      <c r="F7">
        <v>3</v>
      </c>
      <c r="G7" t="s">
        <v>53</v>
      </c>
      <c r="H7">
        <v>4.6628560751174657E-2</v>
      </c>
      <c r="I7">
        <v>5</v>
      </c>
      <c r="J7">
        <v>0</v>
      </c>
      <c r="K7">
        <v>0</v>
      </c>
      <c r="L7">
        <v>0.4627945705944056</v>
      </c>
      <c r="M7">
        <v>16</v>
      </c>
      <c r="N7">
        <v>0</v>
      </c>
      <c r="O7">
        <v>0</v>
      </c>
      <c r="P7">
        <v>0</v>
      </c>
      <c r="Q7">
        <v>0</v>
      </c>
      <c r="R7" s="2">
        <v>42614</v>
      </c>
      <c r="S7" t="s">
        <v>10</v>
      </c>
      <c r="T7" t="s">
        <v>11</v>
      </c>
      <c r="U7" t="s">
        <v>74</v>
      </c>
      <c r="V7" t="s">
        <v>74</v>
      </c>
    </row>
    <row r="8" spans="1:22" x14ac:dyDescent="0.25">
      <c r="A8" t="s">
        <v>6</v>
      </c>
      <c r="B8" t="s">
        <v>7</v>
      </c>
      <c r="C8" t="s">
        <v>26</v>
      </c>
      <c r="D8" t="s">
        <v>27</v>
      </c>
      <c r="E8" t="s">
        <v>28</v>
      </c>
      <c r="F8">
        <v>3</v>
      </c>
      <c r="G8" t="s">
        <v>54</v>
      </c>
      <c r="H8">
        <v>2.5643499808320218</v>
      </c>
      <c r="I8">
        <v>16</v>
      </c>
      <c r="J8">
        <v>0.78111951452696682</v>
      </c>
      <c r="K8">
        <v>46</v>
      </c>
      <c r="L8">
        <v>0</v>
      </c>
      <c r="M8">
        <v>0</v>
      </c>
      <c r="N8">
        <v>0</v>
      </c>
      <c r="O8">
        <v>0</v>
      </c>
      <c r="P8">
        <v>0</v>
      </c>
      <c r="Q8">
        <v>8665</v>
      </c>
      <c r="R8" s="2">
        <v>42614</v>
      </c>
      <c r="S8" t="s">
        <v>10</v>
      </c>
      <c r="T8" t="s">
        <v>11</v>
      </c>
      <c r="U8" t="s">
        <v>74</v>
      </c>
      <c r="V8" t="s">
        <v>74</v>
      </c>
    </row>
    <row r="9" spans="1:22" x14ac:dyDescent="0.25">
      <c r="A9" t="s">
        <v>6</v>
      </c>
      <c r="B9" t="s">
        <v>7</v>
      </c>
      <c r="C9" t="s">
        <v>26</v>
      </c>
      <c r="D9" t="s">
        <v>27</v>
      </c>
      <c r="E9" t="s">
        <v>28</v>
      </c>
      <c r="F9">
        <v>3</v>
      </c>
      <c r="G9" t="s">
        <v>55</v>
      </c>
      <c r="H9">
        <v>0</v>
      </c>
      <c r="I9">
        <v>0</v>
      </c>
      <c r="J9">
        <v>0</v>
      </c>
      <c r="K9">
        <v>0</v>
      </c>
      <c r="L9">
        <v>1.6240135875341899E-2</v>
      </c>
      <c r="M9">
        <v>12</v>
      </c>
      <c r="N9">
        <v>0</v>
      </c>
      <c r="O9">
        <v>0</v>
      </c>
      <c r="P9">
        <v>0</v>
      </c>
      <c r="Q9">
        <v>0</v>
      </c>
      <c r="R9" s="2">
        <v>42614</v>
      </c>
      <c r="S9" t="s">
        <v>10</v>
      </c>
      <c r="T9" t="s">
        <v>11</v>
      </c>
      <c r="U9" t="s">
        <v>74</v>
      </c>
      <c r="V9" t="s">
        <v>74</v>
      </c>
    </row>
    <row r="10" spans="1:22" x14ac:dyDescent="0.25">
      <c r="A10" t="s">
        <v>6</v>
      </c>
      <c r="B10" t="s">
        <v>7</v>
      </c>
      <c r="C10" t="s">
        <v>29</v>
      </c>
      <c r="D10" t="s">
        <v>30</v>
      </c>
      <c r="E10" t="s">
        <v>28</v>
      </c>
      <c r="F10">
        <v>1</v>
      </c>
      <c r="G10" t="s">
        <v>53</v>
      </c>
      <c r="H10">
        <v>0</v>
      </c>
      <c r="I10">
        <v>0</v>
      </c>
      <c r="J10">
        <v>0</v>
      </c>
      <c r="K10">
        <v>0</v>
      </c>
      <c r="L10">
        <v>0.84337211030658576</v>
      </c>
      <c r="M10">
        <v>44</v>
      </c>
      <c r="N10">
        <v>0</v>
      </c>
      <c r="O10">
        <v>0</v>
      </c>
      <c r="P10">
        <v>0</v>
      </c>
      <c r="Q10">
        <v>0</v>
      </c>
      <c r="R10" s="2">
        <v>42614</v>
      </c>
      <c r="S10" t="s">
        <v>10</v>
      </c>
      <c r="T10" t="s">
        <v>11</v>
      </c>
      <c r="U10" t="s">
        <v>74</v>
      </c>
      <c r="V10" t="s">
        <v>74</v>
      </c>
    </row>
    <row r="11" spans="1:22" x14ac:dyDescent="0.25">
      <c r="A11" t="s">
        <v>6</v>
      </c>
      <c r="B11" t="s">
        <v>7</v>
      </c>
      <c r="C11" t="s">
        <v>29</v>
      </c>
      <c r="D11" t="s">
        <v>30</v>
      </c>
      <c r="E11" t="s">
        <v>28</v>
      </c>
      <c r="F11">
        <v>1</v>
      </c>
      <c r="G11" t="s">
        <v>54</v>
      </c>
      <c r="H11">
        <v>2.2654026807974801</v>
      </c>
      <c r="I11">
        <v>22</v>
      </c>
      <c r="J11">
        <v>0.55457377994431101</v>
      </c>
      <c r="K11">
        <v>29</v>
      </c>
      <c r="L11">
        <v>0</v>
      </c>
      <c r="M11">
        <v>0</v>
      </c>
      <c r="N11">
        <v>0</v>
      </c>
      <c r="O11">
        <v>0</v>
      </c>
      <c r="P11">
        <v>0</v>
      </c>
      <c r="Q11">
        <v>8418</v>
      </c>
      <c r="R11" s="2">
        <v>42614</v>
      </c>
      <c r="S11" t="s">
        <v>10</v>
      </c>
      <c r="T11" t="s">
        <v>11</v>
      </c>
      <c r="U11" t="s">
        <v>74</v>
      </c>
      <c r="V11" t="s">
        <v>74</v>
      </c>
    </row>
    <row r="12" spans="1:22" x14ac:dyDescent="0.25">
      <c r="A12" t="s">
        <v>6</v>
      </c>
      <c r="B12" t="s">
        <v>7</v>
      </c>
      <c r="C12" t="s">
        <v>29</v>
      </c>
      <c r="D12" t="s">
        <v>30</v>
      </c>
      <c r="E12" t="s">
        <v>28</v>
      </c>
      <c r="F12">
        <v>1</v>
      </c>
      <c r="G12" t="s">
        <v>55</v>
      </c>
      <c r="H12">
        <v>2.277426267373418E-2</v>
      </c>
      <c r="I12">
        <v>3</v>
      </c>
      <c r="J12">
        <v>0.17465949192922309</v>
      </c>
      <c r="K12">
        <v>30</v>
      </c>
      <c r="L12">
        <v>0.6506603722096943</v>
      </c>
      <c r="M12">
        <v>214</v>
      </c>
      <c r="N12">
        <v>0</v>
      </c>
      <c r="O12">
        <v>0</v>
      </c>
      <c r="P12">
        <v>0</v>
      </c>
      <c r="Q12">
        <v>0</v>
      </c>
      <c r="R12" s="2">
        <v>42614</v>
      </c>
      <c r="S12" t="s">
        <v>10</v>
      </c>
      <c r="T12" t="s">
        <v>11</v>
      </c>
      <c r="U12" t="s">
        <v>74</v>
      </c>
      <c r="V12" t="s">
        <v>74</v>
      </c>
    </row>
    <row r="13" spans="1:22" x14ac:dyDescent="0.25">
      <c r="A13" t="s">
        <v>6</v>
      </c>
      <c r="B13" t="s">
        <v>7</v>
      </c>
      <c r="C13" t="s">
        <v>29</v>
      </c>
      <c r="D13" t="s">
        <v>30</v>
      </c>
      <c r="E13" t="s">
        <v>28</v>
      </c>
      <c r="F13">
        <v>2</v>
      </c>
      <c r="G13" t="s">
        <v>53</v>
      </c>
      <c r="H13">
        <v>24.65642323412159</v>
      </c>
      <c r="I13">
        <v>404</v>
      </c>
      <c r="J13">
        <v>0</v>
      </c>
      <c r="K13">
        <v>0</v>
      </c>
      <c r="L13">
        <v>3.5988544125005843E-2</v>
      </c>
      <c r="M13">
        <v>4</v>
      </c>
      <c r="N13">
        <v>0</v>
      </c>
      <c r="O13">
        <v>0</v>
      </c>
      <c r="P13">
        <v>0</v>
      </c>
      <c r="Q13">
        <v>0</v>
      </c>
      <c r="R13" s="2">
        <v>42614</v>
      </c>
      <c r="S13" t="s">
        <v>10</v>
      </c>
      <c r="T13" t="s">
        <v>11</v>
      </c>
      <c r="U13" t="s">
        <v>74</v>
      </c>
      <c r="V13" t="s">
        <v>74</v>
      </c>
    </row>
    <row r="14" spans="1:22" x14ac:dyDescent="0.25">
      <c r="A14" t="s">
        <v>6</v>
      </c>
      <c r="B14" t="s">
        <v>7</v>
      </c>
      <c r="C14" t="s">
        <v>29</v>
      </c>
      <c r="D14" t="s">
        <v>30</v>
      </c>
      <c r="E14" t="s">
        <v>28</v>
      </c>
      <c r="F14">
        <v>2</v>
      </c>
      <c r="G14" t="s">
        <v>54</v>
      </c>
      <c r="H14">
        <v>1.9141363031259591</v>
      </c>
      <c r="I14">
        <v>42</v>
      </c>
      <c r="J14">
        <v>0.58702578358015378</v>
      </c>
      <c r="K14">
        <v>37</v>
      </c>
      <c r="L14">
        <v>0</v>
      </c>
      <c r="M14">
        <v>0</v>
      </c>
      <c r="N14">
        <v>0</v>
      </c>
      <c r="O14">
        <v>0</v>
      </c>
      <c r="P14">
        <v>0</v>
      </c>
      <c r="Q14">
        <v>8102</v>
      </c>
      <c r="R14" s="2">
        <v>42614</v>
      </c>
      <c r="S14" t="s">
        <v>10</v>
      </c>
      <c r="T14" t="s">
        <v>11</v>
      </c>
      <c r="U14" t="s">
        <v>74</v>
      </c>
      <c r="V14" t="s">
        <v>74</v>
      </c>
    </row>
    <row r="15" spans="1:22" x14ac:dyDescent="0.25">
      <c r="A15" t="s">
        <v>6</v>
      </c>
      <c r="B15" t="s">
        <v>7</v>
      </c>
      <c r="C15" t="s">
        <v>29</v>
      </c>
      <c r="D15" t="s">
        <v>30</v>
      </c>
      <c r="E15" t="s">
        <v>28</v>
      </c>
      <c r="F15">
        <v>2</v>
      </c>
      <c r="G15" t="s">
        <v>55</v>
      </c>
      <c r="H15">
        <v>2.4852700753397329E-2</v>
      </c>
      <c r="I15">
        <v>3</v>
      </c>
      <c r="J15">
        <v>0.30851985981744778</v>
      </c>
      <c r="K15">
        <v>40</v>
      </c>
      <c r="L15">
        <v>0.46706310751248281</v>
      </c>
      <c r="M15">
        <v>128</v>
      </c>
      <c r="N15">
        <v>0</v>
      </c>
      <c r="O15">
        <v>0</v>
      </c>
      <c r="P15">
        <v>0</v>
      </c>
      <c r="Q15">
        <v>0</v>
      </c>
      <c r="R15" s="2">
        <v>42614</v>
      </c>
      <c r="S15" t="s">
        <v>10</v>
      </c>
      <c r="T15" t="s">
        <v>11</v>
      </c>
      <c r="U15" t="s">
        <v>74</v>
      </c>
      <c r="V15" t="s">
        <v>74</v>
      </c>
    </row>
    <row r="16" spans="1:22" x14ac:dyDescent="0.25">
      <c r="A16" t="s">
        <v>6</v>
      </c>
      <c r="B16" t="s">
        <v>7</v>
      </c>
      <c r="C16" t="s">
        <v>29</v>
      </c>
      <c r="D16" t="s">
        <v>30</v>
      </c>
      <c r="E16" t="s">
        <v>28</v>
      </c>
      <c r="F16">
        <v>3</v>
      </c>
      <c r="G16" t="s">
        <v>53</v>
      </c>
      <c r="H16">
        <v>0.63085130780635346</v>
      </c>
      <c r="I16">
        <v>31</v>
      </c>
      <c r="J16">
        <v>0</v>
      </c>
      <c r="K16">
        <v>0</v>
      </c>
      <c r="L16">
        <v>1.9550931031302561</v>
      </c>
      <c r="M16">
        <v>42</v>
      </c>
      <c r="N16">
        <v>0</v>
      </c>
      <c r="O16">
        <v>0</v>
      </c>
      <c r="P16">
        <v>0</v>
      </c>
      <c r="Q16">
        <v>0</v>
      </c>
      <c r="R16" s="2">
        <v>42614</v>
      </c>
      <c r="S16" t="s">
        <v>10</v>
      </c>
      <c r="T16" t="s">
        <v>11</v>
      </c>
      <c r="U16" t="s">
        <v>74</v>
      </c>
      <c r="V16" t="s">
        <v>74</v>
      </c>
    </row>
    <row r="17" spans="1:22" x14ac:dyDescent="0.25">
      <c r="A17" t="s">
        <v>6</v>
      </c>
      <c r="B17" t="s">
        <v>7</v>
      </c>
      <c r="C17" t="s">
        <v>29</v>
      </c>
      <c r="D17" t="s">
        <v>30</v>
      </c>
      <c r="E17" t="s">
        <v>28</v>
      </c>
      <c r="F17">
        <v>3</v>
      </c>
      <c r="G17" t="s">
        <v>54</v>
      </c>
      <c r="H17">
        <v>3.5665441034309109</v>
      </c>
      <c r="I17">
        <v>28</v>
      </c>
      <c r="J17">
        <v>1.618552977056444</v>
      </c>
      <c r="K17">
        <v>65</v>
      </c>
      <c r="L17">
        <v>0</v>
      </c>
      <c r="M17">
        <v>0</v>
      </c>
      <c r="N17">
        <v>0</v>
      </c>
      <c r="O17">
        <v>0</v>
      </c>
      <c r="P17">
        <v>0</v>
      </c>
      <c r="Q17">
        <v>8503</v>
      </c>
      <c r="R17" s="2">
        <v>42614</v>
      </c>
      <c r="S17" t="s">
        <v>10</v>
      </c>
      <c r="T17" t="s">
        <v>11</v>
      </c>
      <c r="U17" t="s">
        <v>74</v>
      </c>
      <c r="V17" t="s">
        <v>74</v>
      </c>
    </row>
    <row r="18" spans="1:22" x14ac:dyDescent="0.25">
      <c r="A18" t="s">
        <v>6</v>
      </c>
      <c r="B18" t="s">
        <v>7</v>
      </c>
      <c r="C18" t="s">
        <v>29</v>
      </c>
      <c r="D18" t="s">
        <v>30</v>
      </c>
      <c r="E18" t="s">
        <v>28</v>
      </c>
      <c r="F18">
        <v>3</v>
      </c>
      <c r="G18" t="s">
        <v>55</v>
      </c>
      <c r="H18">
        <v>0</v>
      </c>
      <c r="I18">
        <v>0</v>
      </c>
      <c r="J18">
        <v>0.14355682164900591</v>
      </c>
      <c r="K18">
        <v>24</v>
      </c>
      <c r="L18">
        <v>0.17007940528973181</v>
      </c>
      <c r="M18">
        <v>67</v>
      </c>
      <c r="N18">
        <v>0</v>
      </c>
      <c r="O18">
        <v>0</v>
      </c>
      <c r="P18">
        <v>0</v>
      </c>
      <c r="Q18">
        <v>0</v>
      </c>
      <c r="R18" s="2">
        <v>42614</v>
      </c>
      <c r="S18" t="s">
        <v>10</v>
      </c>
      <c r="T18" t="s">
        <v>11</v>
      </c>
      <c r="U18" t="s">
        <v>74</v>
      </c>
      <c r="V18" t="s">
        <v>74</v>
      </c>
    </row>
    <row r="19" spans="1:22" x14ac:dyDescent="0.25">
      <c r="A19" t="s">
        <v>6</v>
      </c>
      <c r="B19" t="s">
        <v>7</v>
      </c>
      <c r="C19" t="s">
        <v>31</v>
      </c>
      <c r="D19" t="s">
        <v>32</v>
      </c>
      <c r="E19" t="s">
        <v>33</v>
      </c>
      <c r="F19">
        <v>1</v>
      </c>
      <c r="G19" t="s">
        <v>54</v>
      </c>
      <c r="H19">
        <v>0</v>
      </c>
      <c r="I19">
        <v>0</v>
      </c>
      <c r="J19">
        <v>0</v>
      </c>
      <c r="K19">
        <v>0</v>
      </c>
      <c r="L19">
        <v>0</v>
      </c>
      <c r="M19">
        <v>0</v>
      </c>
      <c r="N19">
        <v>0</v>
      </c>
      <c r="O19">
        <v>0</v>
      </c>
      <c r="P19">
        <v>0</v>
      </c>
      <c r="Q19">
        <v>13</v>
      </c>
      <c r="R19" s="2">
        <v>42614</v>
      </c>
      <c r="S19" t="s">
        <v>10</v>
      </c>
      <c r="T19" t="s">
        <v>11</v>
      </c>
      <c r="U19" t="s">
        <v>74</v>
      </c>
      <c r="V19" t="s">
        <v>74</v>
      </c>
    </row>
    <row r="20" spans="1:22" x14ac:dyDescent="0.25">
      <c r="A20" t="s">
        <v>6</v>
      </c>
      <c r="B20" t="s">
        <v>7</v>
      </c>
      <c r="C20" t="s">
        <v>31</v>
      </c>
      <c r="D20" t="s">
        <v>32</v>
      </c>
      <c r="E20" t="s">
        <v>33</v>
      </c>
      <c r="F20">
        <v>1</v>
      </c>
      <c r="G20" t="s">
        <v>55</v>
      </c>
      <c r="H20">
        <v>0.47486358743332291</v>
      </c>
      <c r="I20">
        <v>10</v>
      </c>
      <c r="J20">
        <v>0.61185242881036161</v>
      </c>
      <c r="K20">
        <v>91</v>
      </c>
      <c r="L20">
        <v>22.16543114007828</v>
      </c>
      <c r="M20">
        <v>8646</v>
      </c>
      <c r="N20">
        <v>0</v>
      </c>
      <c r="O20">
        <v>0</v>
      </c>
      <c r="P20">
        <v>0</v>
      </c>
      <c r="Q20">
        <v>0</v>
      </c>
      <c r="R20" s="2">
        <v>42614</v>
      </c>
      <c r="S20" t="s">
        <v>10</v>
      </c>
      <c r="T20" t="s">
        <v>11</v>
      </c>
      <c r="U20" t="s">
        <v>74</v>
      </c>
      <c r="V20" t="s">
        <v>74</v>
      </c>
    </row>
    <row r="21" spans="1:22" x14ac:dyDescent="0.25">
      <c r="A21" t="s">
        <v>6</v>
      </c>
      <c r="B21" t="s">
        <v>7</v>
      </c>
      <c r="C21" t="s">
        <v>31</v>
      </c>
      <c r="D21" t="s">
        <v>32</v>
      </c>
      <c r="E21" t="s">
        <v>33</v>
      </c>
      <c r="F21">
        <v>2</v>
      </c>
      <c r="G21" t="s">
        <v>53</v>
      </c>
      <c r="H21">
        <v>19.118587186584151</v>
      </c>
      <c r="I21">
        <v>358</v>
      </c>
      <c r="J21">
        <v>0</v>
      </c>
      <c r="K21">
        <v>0</v>
      </c>
      <c r="L21">
        <v>0.56262731627215246</v>
      </c>
      <c r="M21">
        <v>23</v>
      </c>
      <c r="N21">
        <v>0</v>
      </c>
      <c r="O21">
        <v>0</v>
      </c>
      <c r="P21">
        <v>0</v>
      </c>
      <c r="Q21">
        <v>0</v>
      </c>
      <c r="R21" s="2">
        <v>42614</v>
      </c>
      <c r="S21" t="s">
        <v>10</v>
      </c>
      <c r="T21" t="s">
        <v>11</v>
      </c>
      <c r="U21" t="s">
        <v>74</v>
      </c>
      <c r="V21" t="s">
        <v>74</v>
      </c>
    </row>
    <row r="22" spans="1:22" x14ac:dyDescent="0.25">
      <c r="A22" t="s">
        <v>6</v>
      </c>
      <c r="B22" t="s">
        <v>7</v>
      </c>
      <c r="C22" t="s">
        <v>31</v>
      </c>
      <c r="D22" t="s">
        <v>32</v>
      </c>
      <c r="E22" t="s">
        <v>33</v>
      </c>
      <c r="F22">
        <v>2</v>
      </c>
      <c r="G22" t="s">
        <v>54</v>
      </c>
      <c r="H22">
        <v>0</v>
      </c>
      <c r="I22">
        <v>0</v>
      </c>
      <c r="J22">
        <v>0</v>
      </c>
      <c r="K22">
        <v>0</v>
      </c>
      <c r="L22">
        <v>0</v>
      </c>
      <c r="M22">
        <v>0</v>
      </c>
      <c r="N22">
        <v>0</v>
      </c>
      <c r="O22">
        <v>0</v>
      </c>
      <c r="P22">
        <v>0</v>
      </c>
      <c r="Q22">
        <v>26</v>
      </c>
      <c r="R22" s="2">
        <v>42614</v>
      </c>
      <c r="S22" t="s">
        <v>10</v>
      </c>
      <c r="T22" t="s">
        <v>11</v>
      </c>
      <c r="U22" t="s">
        <v>74</v>
      </c>
      <c r="V22" t="s">
        <v>74</v>
      </c>
    </row>
    <row r="23" spans="1:22" x14ac:dyDescent="0.25">
      <c r="A23" t="s">
        <v>6</v>
      </c>
      <c r="B23" t="s">
        <v>7</v>
      </c>
      <c r="C23" t="s">
        <v>31</v>
      </c>
      <c r="D23" t="s">
        <v>32</v>
      </c>
      <c r="E23" t="s">
        <v>33</v>
      </c>
      <c r="F23">
        <v>2</v>
      </c>
      <c r="G23" t="s">
        <v>55</v>
      </c>
      <c r="H23">
        <v>0.87517138399175209</v>
      </c>
      <c r="I23">
        <v>30</v>
      </c>
      <c r="J23">
        <v>1.1022512437606</v>
      </c>
      <c r="K23">
        <v>183</v>
      </c>
      <c r="L23">
        <v>19.354680068309388</v>
      </c>
      <c r="M23">
        <v>8140</v>
      </c>
      <c r="N23">
        <v>0</v>
      </c>
      <c r="O23">
        <v>0</v>
      </c>
      <c r="P23">
        <v>0</v>
      </c>
      <c r="Q23">
        <v>0</v>
      </c>
      <c r="R23" s="2">
        <v>42614</v>
      </c>
      <c r="S23" t="s">
        <v>10</v>
      </c>
      <c r="T23" t="s">
        <v>11</v>
      </c>
      <c r="U23" t="s">
        <v>74</v>
      </c>
      <c r="V23" t="s">
        <v>74</v>
      </c>
    </row>
    <row r="24" spans="1:22" x14ac:dyDescent="0.25">
      <c r="A24" t="s">
        <v>6</v>
      </c>
      <c r="B24" t="s">
        <v>7</v>
      </c>
      <c r="C24" t="s">
        <v>31</v>
      </c>
      <c r="D24" t="s">
        <v>32</v>
      </c>
      <c r="E24" t="s">
        <v>33</v>
      </c>
      <c r="F24">
        <v>3</v>
      </c>
      <c r="G24" t="s">
        <v>53</v>
      </c>
      <c r="H24">
        <v>0.4906896202989991</v>
      </c>
      <c r="I24">
        <v>31</v>
      </c>
      <c r="J24">
        <v>0</v>
      </c>
      <c r="K24">
        <v>0</v>
      </c>
      <c r="L24">
        <v>1.040783831004765</v>
      </c>
      <c r="M24">
        <v>28</v>
      </c>
      <c r="N24">
        <v>0</v>
      </c>
      <c r="O24">
        <v>0</v>
      </c>
      <c r="P24">
        <v>0</v>
      </c>
      <c r="Q24">
        <v>0</v>
      </c>
      <c r="R24" s="2">
        <v>42614</v>
      </c>
      <c r="S24" t="s">
        <v>10</v>
      </c>
      <c r="T24" t="s">
        <v>11</v>
      </c>
      <c r="U24" t="s">
        <v>74</v>
      </c>
      <c r="V24" t="s">
        <v>74</v>
      </c>
    </row>
    <row r="25" spans="1:22" x14ac:dyDescent="0.25">
      <c r="A25" t="s">
        <v>6</v>
      </c>
      <c r="B25" t="s">
        <v>7</v>
      </c>
      <c r="C25" t="s">
        <v>31</v>
      </c>
      <c r="D25" t="s">
        <v>32</v>
      </c>
      <c r="E25" t="s">
        <v>33</v>
      </c>
      <c r="F25">
        <v>3</v>
      </c>
      <c r="G25" t="s">
        <v>54</v>
      </c>
      <c r="H25">
        <v>0</v>
      </c>
      <c r="I25">
        <v>0</v>
      </c>
      <c r="J25">
        <v>0</v>
      </c>
      <c r="K25">
        <v>0</v>
      </c>
      <c r="L25">
        <v>0</v>
      </c>
      <c r="M25">
        <v>0</v>
      </c>
      <c r="N25">
        <v>0</v>
      </c>
      <c r="O25">
        <v>0</v>
      </c>
      <c r="P25">
        <v>0</v>
      </c>
      <c r="Q25">
        <v>10</v>
      </c>
      <c r="R25" s="2">
        <v>42614</v>
      </c>
      <c r="S25" t="s">
        <v>10</v>
      </c>
      <c r="T25" t="s">
        <v>11</v>
      </c>
      <c r="U25" t="s">
        <v>74</v>
      </c>
      <c r="V25" t="s">
        <v>74</v>
      </c>
    </row>
    <row r="26" spans="1:22" x14ac:dyDescent="0.25">
      <c r="A26" t="s">
        <v>6</v>
      </c>
      <c r="B26" t="s">
        <v>7</v>
      </c>
      <c r="C26" t="s">
        <v>31</v>
      </c>
      <c r="D26" t="s">
        <v>32</v>
      </c>
      <c r="E26" t="s">
        <v>33</v>
      </c>
      <c r="F26">
        <v>3</v>
      </c>
      <c r="G26" t="s">
        <v>55</v>
      </c>
      <c r="H26">
        <v>0.28354382066407391</v>
      </c>
      <c r="I26">
        <v>11</v>
      </c>
      <c r="J26">
        <v>1.010744596933026</v>
      </c>
      <c r="K26">
        <v>214</v>
      </c>
      <c r="L26">
        <v>17.508506091253331</v>
      </c>
      <c r="M26">
        <v>8466</v>
      </c>
      <c r="N26">
        <v>0</v>
      </c>
      <c r="O26">
        <v>0</v>
      </c>
      <c r="P26">
        <v>0</v>
      </c>
      <c r="Q26">
        <v>0</v>
      </c>
      <c r="R26" s="2">
        <v>42614</v>
      </c>
      <c r="S26" t="s">
        <v>10</v>
      </c>
      <c r="T26" t="s">
        <v>11</v>
      </c>
      <c r="U26" t="s">
        <v>74</v>
      </c>
      <c r="V26" t="s">
        <v>74</v>
      </c>
    </row>
    <row r="27" spans="1:22" x14ac:dyDescent="0.25">
      <c r="A27" t="s">
        <v>6</v>
      </c>
      <c r="B27" t="s">
        <v>7</v>
      </c>
      <c r="C27" t="s">
        <v>34</v>
      </c>
      <c r="D27" t="s">
        <v>32</v>
      </c>
      <c r="E27" t="s">
        <v>33</v>
      </c>
      <c r="F27">
        <v>1</v>
      </c>
      <c r="G27" t="s">
        <v>54</v>
      </c>
      <c r="H27">
        <v>0</v>
      </c>
      <c r="I27">
        <v>0</v>
      </c>
      <c r="J27">
        <v>0</v>
      </c>
      <c r="K27">
        <v>0</v>
      </c>
      <c r="L27">
        <v>0</v>
      </c>
      <c r="M27">
        <v>0</v>
      </c>
      <c r="N27">
        <v>0</v>
      </c>
      <c r="O27">
        <v>0</v>
      </c>
      <c r="P27">
        <v>0</v>
      </c>
      <c r="Q27">
        <v>13</v>
      </c>
      <c r="R27" s="2">
        <v>42614</v>
      </c>
      <c r="S27" t="s">
        <v>10</v>
      </c>
      <c r="T27" t="s">
        <v>11</v>
      </c>
      <c r="U27" t="s">
        <v>74</v>
      </c>
      <c r="V27" t="s">
        <v>74</v>
      </c>
    </row>
    <row r="28" spans="1:22" x14ac:dyDescent="0.25">
      <c r="A28" t="s">
        <v>6</v>
      </c>
      <c r="B28" t="s">
        <v>7</v>
      </c>
      <c r="C28" t="s">
        <v>34</v>
      </c>
      <c r="D28" t="s">
        <v>32</v>
      </c>
      <c r="E28" t="s">
        <v>33</v>
      </c>
      <c r="F28">
        <v>1</v>
      </c>
      <c r="G28" t="s">
        <v>55</v>
      </c>
      <c r="H28">
        <v>0.47486358743332291</v>
      </c>
      <c r="I28">
        <v>10</v>
      </c>
      <c r="J28">
        <v>0.61185242881036161</v>
      </c>
      <c r="K28">
        <v>91</v>
      </c>
      <c r="L28">
        <v>22.16543114007828</v>
      </c>
      <c r="M28">
        <v>8646</v>
      </c>
      <c r="N28">
        <v>0</v>
      </c>
      <c r="O28">
        <v>0</v>
      </c>
      <c r="P28">
        <v>0</v>
      </c>
      <c r="Q28">
        <v>0</v>
      </c>
      <c r="R28" s="2">
        <v>42614</v>
      </c>
      <c r="S28" t="s">
        <v>10</v>
      </c>
      <c r="T28" t="s">
        <v>11</v>
      </c>
      <c r="U28" t="s">
        <v>74</v>
      </c>
      <c r="V28" t="s">
        <v>74</v>
      </c>
    </row>
    <row r="29" spans="1:22" x14ac:dyDescent="0.25">
      <c r="A29" t="s">
        <v>6</v>
      </c>
      <c r="B29" t="s">
        <v>7</v>
      </c>
      <c r="C29" t="s">
        <v>34</v>
      </c>
      <c r="D29" t="s">
        <v>32</v>
      </c>
      <c r="E29" t="s">
        <v>33</v>
      </c>
      <c r="F29">
        <v>2</v>
      </c>
      <c r="G29" t="s">
        <v>53</v>
      </c>
      <c r="H29">
        <v>19.118587186584151</v>
      </c>
      <c r="I29">
        <v>358</v>
      </c>
      <c r="J29">
        <v>0</v>
      </c>
      <c r="K29">
        <v>0</v>
      </c>
      <c r="L29">
        <v>0.56262731627215246</v>
      </c>
      <c r="M29">
        <v>23</v>
      </c>
      <c r="N29">
        <v>0</v>
      </c>
      <c r="O29">
        <v>0</v>
      </c>
      <c r="P29">
        <v>0</v>
      </c>
      <c r="Q29">
        <v>0</v>
      </c>
      <c r="R29" s="2">
        <v>42614</v>
      </c>
      <c r="S29" t="s">
        <v>10</v>
      </c>
      <c r="T29" t="s">
        <v>11</v>
      </c>
      <c r="U29" t="s">
        <v>74</v>
      </c>
      <c r="V29" t="s">
        <v>74</v>
      </c>
    </row>
    <row r="30" spans="1:22" x14ac:dyDescent="0.25">
      <c r="A30" t="s">
        <v>6</v>
      </c>
      <c r="B30" t="s">
        <v>7</v>
      </c>
      <c r="C30" t="s">
        <v>34</v>
      </c>
      <c r="D30" t="s">
        <v>32</v>
      </c>
      <c r="E30" t="s">
        <v>33</v>
      </c>
      <c r="F30">
        <v>2</v>
      </c>
      <c r="G30" t="s">
        <v>54</v>
      </c>
      <c r="H30">
        <v>0</v>
      </c>
      <c r="I30">
        <v>0</v>
      </c>
      <c r="J30">
        <v>0</v>
      </c>
      <c r="K30">
        <v>0</v>
      </c>
      <c r="L30">
        <v>0</v>
      </c>
      <c r="M30">
        <v>0</v>
      </c>
      <c r="N30">
        <v>0</v>
      </c>
      <c r="O30">
        <v>0</v>
      </c>
      <c r="P30">
        <v>0</v>
      </c>
      <c r="Q30">
        <v>26</v>
      </c>
      <c r="R30" s="2">
        <v>42614</v>
      </c>
      <c r="S30" t="s">
        <v>10</v>
      </c>
      <c r="T30" t="s">
        <v>11</v>
      </c>
      <c r="U30" t="s">
        <v>74</v>
      </c>
      <c r="V30" t="s">
        <v>74</v>
      </c>
    </row>
    <row r="31" spans="1:22" x14ac:dyDescent="0.25">
      <c r="A31" t="s">
        <v>6</v>
      </c>
      <c r="B31" t="s">
        <v>7</v>
      </c>
      <c r="C31" t="s">
        <v>34</v>
      </c>
      <c r="D31" t="s">
        <v>32</v>
      </c>
      <c r="E31" t="s">
        <v>33</v>
      </c>
      <c r="F31">
        <v>2</v>
      </c>
      <c r="G31" t="s">
        <v>55</v>
      </c>
      <c r="H31">
        <v>0.87517138399175209</v>
      </c>
      <c r="I31">
        <v>30</v>
      </c>
      <c r="J31">
        <v>1.1022512437606</v>
      </c>
      <c r="K31">
        <v>183</v>
      </c>
      <c r="L31">
        <v>19.354680068309388</v>
      </c>
      <c r="M31">
        <v>8140</v>
      </c>
      <c r="N31">
        <v>0</v>
      </c>
      <c r="O31">
        <v>0</v>
      </c>
      <c r="P31">
        <v>0</v>
      </c>
      <c r="Q31">
        <v>0</v>
      </c>
      <c r="R31" s="2">
        <v>42614</v>
      </c>
      <c r="S31" t="s">
        <v>10</v>
      </c>
      <c r="T31" t="s">
        <v>11</v>
      </c>
      <c r="U31" t="s">
        <v>74</v>
      </c>
      <c r="V31" t="s">
        <v>74</v>
      </c>
    </row>
    <row r="32" spans="1:22" x14ac:dyDescent="0.25">
      <c r="A32" t="s">
        <v>6</v>
      </c>
      <c r="B32" t="s">
        <v>7</v>
      </c>
      <c r="C32" t="s">
        <v>34</v>
      </c>
      <c r="D32" t="s">
        <v>32</v>
      </c>
      <c r="E32" t="s">
        <v>33</v>
      </c>
      <c r="F32">
        <v>3</v>
      </c>
      <c r="G32" t="s">
        <v>53</v>
      </c>
      <c r="H32">
        <v>0.4906896202989991</v>
      </c>
      <c r="I32">
        <v>31</v>
      </c>
      <c r="J32">
        <v>0</v>
      </c>
      <c r="K32">
        <v>0</v>
      </c>
      <c r="L32">
        <v>1.040783831004765</v>
      </c>
      <c r="M32">
        <v>28</v>
      </c>
      <c r="N32">
        <v>0</v>
      </c>
      <c r="O32">
        <v>0</v>
      </c>
      <c r="P32">
        <v>0</v>
      </c>
      <c r="Q32">
        <v>0</v>
      </c>
      <c r="R32" s="2">
        <v>42614</v>
      </c>
      <c r="S32" t="s">
        <v>10</v>
      </c>
      <c r="T32" t="s">
        <v>11</v>
      </c>
      <c r="U32" t="s">
        <v>74</v>
      </c>
      <c r="V32" t="s">
        <v>74</v>
      </c>
    </row>
    <row r="33" spans="1:22" x14ac:dyDescent="0.25">
      <c r="A33" t="s">
        <v>6</v>
      </c>
      <c r="B33" t="s">
        <v>7</v>
      </c>
      <c r="C33" t="s">
        <v>34</v>
      </c>
      <c r="D33" t="s">
        <v>32</v>
      </c>
      <c r="E33" t="s">
        <v>33</v>
      </c>
      <c r="F33">
        <v>3</v>
      </c>
      <c r="G33" t="s">
        <v>54</v>
      </c>
      <c r="H33">
        <v>0</v>
      </c>
      <c r="I33">
        <v>0</v>
      </c>
      <c r="J33">
        <v>0</v>
      </c>
      <c r="K33">
        <v>0</v>
      </c>
      <c r="L33">
        <v>0</v>
      </c>
      <c r="M33">
        <v>0</v>
      </c>
      <c r="N33">
        <v>0</v>
      </c>
      <c r="O33">
        <v>0</v>
      </c>
      <c r="P33">
        <v>0</v>
      </c>
      <c r="Q33">
        <v>10</v>
      </c>
      <c r="R33" s="2">
        <v>42614</v>
      </c>
      <c r="S33" t="s">
        <v>10</v>
      </c>
      <c r="T33" t="s">
        <v>11</v>
      </c>
      <c r="U33" t="s">
        <v>74</v>
      </c>
      <c r="V33" t="s">
        <v>74</v>
      </c>
    </row>
    <row r="34" spans="1:22" x14ac:dyDescent="0.25">
      <c r="A34" t="s">
        <v>6</v>
      </c>
      <c r="B34" t="s">
        <v>7</v>
      </c>
      <c r="C34" t="s">
        <v>34</v>
      </c>
      <c r="D34" t="s">
        <v>32</v>
      </c>
      <c r="E34" t="s">
        <v>33</v>
      </c>
      <c r="F34">
        <v>3</v>
      </c>
      <c r="G34" t="s">
        <v>55</v>
      </c>
      <c r="H34">
        <v>0.28354382066407391</v>
      </c>
      <c r="I34">
        <v>11</v>
      </c>
      <c r="J34">
        <v>1.010744596933026</v>
      </c>
      <c r="K34">
        <v>214</v>
      </c>
      <c r="L34">
        <v>17.508506091253331</v>
      </c>
      <c r="M34">
        <v>8466</v>
      </c>
      <c r="N34">
        <v>0</v>
      </c>
      <c r="O34">
        <v>0</v>
      </c>
      <c r="P34">
        <v>0</v>
      </c>
      <c r="Q34">
        <v>0</v>
      </c>
      <c r="R34" s="2">
        <v>42614</v>
      </c>
      <c r="S34" t="s">
        <v>10</v>
      </c>
      <c r="T34" t="s">
        <v>11</v>
      </c>
      <c r="U34" t="s">
        <v>74</v>
      </c>
      <c r="V34" t="s">
        <v>74</v>
      </c>
    </row>
    <row r="35" spans="1:22" x14ac:dyDescent="0.25">
      <c r="A35" t="s">
        <v>6</v>
      </c>
      <c r="B35" t="s">
        <v>7</v>
      </c>
      <c r="C35" t="s">
        <v>35</v>
      </c>
      <c r="D35" t="s">
        <v>36</v>
      </c>
      <c r="E35" t="s">
        <v>37</v>
      </c>
      <c r="F35">
        <v>1</v>
      </c>
      <c r="G35" t="s">
        <v>53</v>
      </c>
      <c r="H35">
        <v>0.22655039321912371</v>
      </c>
      <c r="I35">
        <v>17</v>
      </c>
      <c r="J35">
        <v>0</v>
      </c>
      <c r="K35">
        <v>0</v>
      </c>
      <c r="L35">
        <v>0</v>
      </c>
      <c r="M35">
        <v>0</v>
      </c>
      <c r="N35">
        <v>0</v>
      </c>
      <c r="O35">
        <v>0</v>
      </c>
      <c r="P35">
        <v>0</v>
      </c>
      <c r="Q35">
        <v>0</v>
      </c>
      <c r="R35" s="2">
        <v>42614</v>
      </c>
      <c r="S35" t="s">
        <v>10</v>
      </c>
      <c r="T35" t="s">
        <v>11</v>
      </c>
      <c r="U35" t="s">
        <v>74</v>
      </c>
      <c r="V35" t="s">
        <v>74</v>
      </c>
    </row>
    <row r="36" spans="1:22" x14ac:dyDescent="0.25">
      <c r="A36" t="s">
        <v>6</v>
      </c>
      <c r="B36" t="s">
        <v>7</v>
      </c>
      <c r="C36" t="s">
        <v>35</v>
      </c>
      <c r="D36" t="s">
        <v>36</v>
      </c>
      <c r="E36" t="s">
        <v>37</v>
      </c>
      <c r="F36">
        <v>1</v>
      </c>
      <c r="G36" t="s">
        <v>54</v>
      </c>
      <c r="H36">
        <v>0</v>
      </c>
      <c r="I36">
        <v>0</v>
      </c>
      <c r="J36">
        <v>0</v>
      </c>
      <c r="K36">
        <v>0</v>
      </c>
      <c r="L36">
        <v>0</v>
      </c>
      <c r="M36">
        <v>0</v>
      </c>
      <c r="N36">
        <v>0</v>
      </c>
      <c r="O36">
        <v>0</v>
      </c>
      <c r="P36">
        <v>0</v>
      </c>
      <c r="Q36">
        <v>13</v>
      </c>
      <c r="R36" s="2">
        <v>42614</v>
      </c>
      <c r="S36" t="s">
        <v>10</v>
      </c>
      <c r="T36" t="s">
        <v>11</v>
      </c>
      <c r="U36" t="s">
        <v>74</v>
      </c>
      <c r="V36" t="s">
        <v>74</v>
      </c>
    </row>
    <row r="37" spans="1:22" x14ac:dyDescent="0.25">
      <c r="A37" t="s">
        <v>6</v>
      </c>
      <c r="B37" t="s">
        <v>7</v>
      </c>
      <c r="C37" t="s">
        <v>35</v>
      </c>
      <c r="D37" t="s">
        <v>36</v>
      </c>
      <c r="E37" t="s">
        <v>37</v>
      </c>
      <c r="F37">
        <v>1</v>
      </c>
      <c r="G37" t="s">
        <v>55</v>
      </c>
      <c r="H37">
        <v>0.58020041223891483</v>
      </c>
      <c r="I37">
        <v>14</v>
      </c>
      <c r="J37">
        <v>0.59365708055416855</v>
      </c>
      <c r="K37">
        <v>90</v>
      </c>
      <c r="L37">
        <v>21.778037340556629</v>
      </c>
      <c r="M37">
        <v>8626</v>
      </c>
      <c r="N37">
        <v>0</v>
      </c>
      <c r="O37">
        <v>0</v>
      </c>
      <c r="P37">
        <v>0</v>
      </c>
      <c r="Q37">
        <v>0</v>
      </c>
      <c r="R37" s="2">
        <v>42614</v>
      </c>
      <c r="S37" t="s">
        <v>10</v>
      </c>
      <c r="T37" t="s">
        <v>11</v>
      </c>
      <c r="U37" t="s">
        <v>74</v>
      </c>
      <c r="V37" t="s">
        <v>74</v>
      </c>
    </row>
    <row r="38" spans="1:22" x14ac:dyDescent="0.25">
      <c r="A38" t="s">
        <v>6</v>
      </c>
      <c r="B38" t="s">
        <v>7</v>
      </c>
      <c r="C38" t="s">
        <v>35</v>
      </c>
      <c r="D38" t="s">
        <v>36</v>
      </c>
      <c r="E38" t="s">
        <v>37</v>
      </c>
      <c r="F38">
        <v>2</v>
      </c>
      <c r="G38" t="s">
        <v>53</v>
      </c>
      <c r="H38">
        <v>21.467728953595689</v>
      </c>
      <c r="I38">
        <v>373</v>
      </c>
      <c r="J38">
        <v>0</v>
      </c>
      <c r="K38">
        <v>0</v>
      </c>
      <c r="L38">
        <v>0.33875311929895641</v>
      </c>
      <c r="M38">
        <v>17</v>
      </c>
      <c r="N38">
        <v>0</v>
      </c>
      <c r="O38">
        <v>0</v>
      </c>
      <c r="P38">
        <v>0</v>
      </c>
      <c r="Q38">
        <v>0</v>
      </c>
      <c r="R38" s="2">
        <v>42614</v>
      </c>
      <c r="S38" t="s">
        <v>10</v>
      </c>
      <c r="T38" t="s">
        <v>11</v>
      </c>
      <c r="U38" t="s">
        <v>74</v>
      </c>
      <c r="V38" t="s">
        <v>74</v>
      </c>
    </row>
    <row r="39" spans="1:22" x14ac:dyDescent="0.25">
      <c r="A39" t="s">
        <v>6</v>
      </c>
      <c r="B39" t="s">
        <v>7</v>
      </c>
      <c r="C39" t="s">
        <v>35</v>
      </c>
      <c r="D39" t="s">
        <v>36</v>
      </c>
      <c r="E39" t="s">
        <v>37</v>
      </c>
      <c r="F39">
        <v>2</v>
      </c>
      <c r="G39" t="s">
        <v>54</v>
      </c>
      <c r="H39">
        <v>0</v>
      </c>
      <c r="I39">
        <v>0</v>
      </c>
      <c r="J39">
        <v>0</v>
      </c>
      <c r="K39">
        <v>0</v>
      </c>
      <c r="L39">
        <v>0</v>
      </c>
      <c r="M39">
        <v>0</v>
      </c>
      <c r="N39">
        <v>0</v>
      </c>
      <c r="O39">
        <v>0</v>
      </c>
      <c r="P39">
        <v>0</v>
      </c>
      <c r="Q39">
        <v>28</v>
      </c>
      <c r="R39" s="2">
        <v>42614</v>
      </c>
      <c r="S39" t="s">
        <v>10</v>
      </c>
      <c r="T39" t="s">
        <v>11</v>
      </c>
      <c r="U39" t="s">
        <v>74</v>
      </c>
      <c r="V39" t="s">
        <v>74</v>
      </c>
    </row>
    <row r="40" spans="1:22" x14ac:dyDescent="0.25">
      <c r="A40" t="s">
        <v>6</v>
      </c>
      <c r="B40" t="s">
        <v>7</v>
      </c>
      <c r="C40" t="s">
        <v>35</v>
      </c>
      <c r="D40" t="s">
        <v>36</v>
      </c>
      <c r="E40" t="s">
        <v>37</v>
      </c>
      <c r="F40">
        <v>2</v>
      </c>
      <c r="G40" t="s">
        <v>55</v>
      </c>
      <c r="H40">
        <v>0.75843114491272179</v>
      </c>
      <c r="I40">
        <v>20</v>
      </c>
      <c r="J40">
        <v>1.060344606567702</v>
      </c>
      <c r="K40">
        <v>182</v>
      </c>
      <c r="L40">
        <v>19.049883882292939</v>
      </c>
      <c r="M40">
        <v>8140</v>
      </c>
      <c r="N40">
        <v>0</v>
      </c>
      <c r="O40">
        <v>0</v>
      </c>
      <c r="P40">
        <v>0</v>
      </c>
      <c r="Q40">
        <v>0</v>
      </c>
      <c r="R40" s="2">
        <v>42614</v>
      </c>
      <c r="S40" t="s">
        <v>10</v>
      </c>
      <c r="T40" t="s">
        <v>11</v>
      </c>
      <c r="U40" t="s">
        <v>74</v>
      </c>
      <c r="V40" t="s">
        <v>74</v>
      </c>
    </row>
    <row r="41" spans="1:22" x14ac:dyDescent="0.25">
      <c r="A41" t="s">
        <v>6</v>
      </c>
      <c r="B41" t="s">
        <v>7</v>
      </c>
      <c r="C41" t="s">
        <v>35</v>
      </c>
      <c r="D41" t="s">
        <v>36</v>
      </c>
      <c r="E41" t="s">
        <v>37</v>
      </c>
      <c r="F41">
        <v>3</v>
      </c>
      <c r="G41" t="s">
        <v>53</v>
      </c>
      <c r="H41">
        <v>0.43733839614931841</v>
      </c>
      <c r="I41">
        <v>37</v>
      </c>
      <c r="J41">
        <v>0</v>
      </c>
      <c r="K41">
        <v>0</v>
      </c>
      <c r="L41">
        <v>1.6821408427013289</v>
      </c>
      <c r="M41">
        <v>40</v>
      </c>
      <c r="N41">
        <v>0</v>
      </c>
      <c r="O41">
        <v>0</v>
      </c>
      <c r="P41">
        <v>0</v>
      </c>
      <c r="Q41">
        <v>0</v>
      </c>
      <c r="R41" s="2">
        <v>42614</v>
      </c>
      <c r="S41" t="s">
        <v>10</v>
      </c>
      <c r="T41" t="s">
        <v>11</v>
      </c>
      <c r="U41" t="s">
        <v>74</v>
      </c>
      <c r="V41" t="s">
        <v>74</v>
      </c>
    </row>
    <row r="42" spans="1:22" x14ac:dyDescent="0.25">
      <c r="A42" t="s">
        <v>6</v>
      </c>
      <c r="B42" t="s">
        <v>7</v>
      </c>
      <c r="C42" t="s">
        <v>35</v>
      </c>
      <c r="D42" t="s">
        <v>36</v>
      </c>
      <c r="E42" t="s">
        <v>37</v>
      </c>
      <c r="F42">
        <v>3</v>
      </c>
      <c r="G42" t="s">
        <v>54</v>
      </c>
      <c r="H42">
        <v>0</v>
      </c>
      <c r="I42">
        <v>0</v>
      </c>
      <c r="J42">
        <v>0</v>
      </c>
      <c r="K42">
        <v>0</v>
      </c>
      <c r="L42">
        <v>0</v>
      </c>
      <c r="M42">
        <v>0</v>
      </c>
      <c r="N42">
        <v>0</v>
      </c>
      <c r="O42">
        <v>0</v>
      </c>
      <c r="P42">
        <v>0</v>
      </c>
      <c r="Q42">
        <v>11</v>
      </c>
      <c r="R42" s="2">
        <v>42614</v>
      </c>
      <c r="S42" t="s">
        <v>10</v>
      </c>
      <c r="T42" t="s">
        <v>11</v>
      </c>
      <c r="U42" t="s">
        <v>74</v>
      </c>
      <c r="V42" t="s">
        <v>74</v>
      </c>
    </row>
    <row r="43" spans="1:22" x14ac:dyDescent="0.25">
      <c r="A43" t="s">
        <v>6</v>
      </c>
      <c r="B43" t="s">
        <v>7</v>
      </c>
      <c r="C43" t="s">
        <v>35</v>
      </c>
      <c r="D43" t="s">
        <v>36</v>
      </c>
      <c r="E43" t="s">
        <v>37</v>
      </c>
      <c r="F43">
        <v>3</v>
      </c>
      <c r="G43" t="s">
        <v>55</v>
      </c>
      <c r="H43">
        <v>0.87317875575565229</v>
      </c>
      <c r="I43">
        <v>7</v>
      </c>
      <c r="J43">
        <v>1.3430248544791381</v>
      </c>
      <c r="K43">
        <v>256</v>
      </c>
      <c r="L43">
        <v>18.057334723545111</v>
      </c>
      <c r="M43">
        <v>8409</v>
      </c>
      <c r="N43">
        <v>0</v>
      </c>
      <c r="O43">
        <v>0</v>
      </c>
      <c r="P43">
        <v>0</v>
      </c>
      <c r="Q43">
        <v>0</v>
      </c>
      <c r="R43" s="2">
        <v>42614</v>
      </c>
      <c r="S43" t="s">
        <v>10</v>
      </c>
      <c r="T43" t="s">
        <v>11</v>
      </c>
      <c r="U43" t="s">
        <v>74</v>
      </c>
      <c r="V43" t="s">
        <v>74</v>
      </c>
    </row>
    <row r="44" spans="1:22" x14ac:dyDescent="0.25">
      <c r="A44" t="s">
        <v>6</v>
      </c>
      <c r="B44" t="s">
        <v>7</v>
      </c>
      <c r="C44" t="s">
        <v>38</v>
      </c>
      <c r="D44" t="s">
        <v>39</v>
      </c>
      <c r="E44" t="s">
        <v>40</v>
      </c>
      <c r="F44">
        <v>1</v>
      </c>
      <c r="G44" t="s">
        <v>53</v>
      </c>
      <c r="H44">
        <v>2.1958440962183521</v>
      </c>
      <c r="I44">
        <v>64</v>
      </c>
      <c r="J44">
        <v>0</v>
      </c>
      <c r="K44">
        <v>0</v>
      </c>
      <c r="L44">
        <v>0.81246465717302863</v>
      </c>
      <c r="M44">
        <v>14</v>
      </c>
      <c r="N44">
        <v>0</v>
      </c>
      <c r="O44">
        <v>0</v>
      </c>
      <c r="P44">
        <v>0</v>
      </c>
      <c r="Q44">
        <v>0</v>
      </c>
      <c r="R44" s="2">
        <v>42614</v>
      </c>
      <c r="S44" t="s">
        <v>10</v>
      </c>
      <c r="T44" t="s">
        <v>11</v>
      </c>
      <c r="U44" t="s">
        <v>74</v>
      </c>
      <c r="V44" t="s">
        <v>74</v>
      </c>
    </row>
    <row r="45" spans="1:22" x14ac:dyDescent="0.25">
      <c r="A45" t="s">
        <v>6</v>
      </c>
      <c r="B45" t="s">
        <v>7</v>
      </c>
      <c r="C45" t="s">
        <v>38</v>
      </c>
      <c r="D45" t="s">
        <v>39</v>
      </c>
      <c r="E45" t="s">
        <v>40</v>
      </c>
      <c r="F45">
        <v>1</v>
      </c>
      <c r="G45" t="s">
        <v>54</v>
      </c>
      <c r="H45">
        <v>0</v>
      </c>
      <c r="I45">
        <v>0</v>
      </c>
      <c r="J45">
        <v>0</v>
      </c>
      <c r="K45">
        <v>0</v>
      </c>
      <c r="L45">
        <v>0</v>
      </c>
      <c r="M45">
        <v>0</v>
      </c>
      <c r="N45">
        <v>0</v>
      </c>
      <c r="O45">
        <v>0</v>
      </c>
      <c r="P45">
        <v>0</v>
      </c>
      <c r="Q45">
        <v>13</v>
      </c>
      <c r="R45" s="2">
        <v>42614</v>
      </c>
      <c r="S45" t="s">
        <v>10</v>
      </c>
      <c r="T45" t="s">
        <v>11</v>
      </c>
      <c r="U45" t="s">
        <v>74</v>
      </c>
      <c r="V45" t="s">
        <v>74</v>
      </c>
    </row>
    <row r="46" spans="1:22" x14ac:dyDescent="0.25">
      <c r="A46" t="s">
        <v>6</v>
      </c>
      <c r="B46" t="s">
        <v>7</v>
      </c>
      <c r="C46" t="s">
        <v>38</v>
      </c>
      <c r="D46" t="s">
        <v>39</v>
      </c>
      <c r="E46" t="s">
        <v>40</v>
      </c>
      <c r="F46">
        <v>1</v>
      </c>
      <c r="G46" t="s">
        <v>55</v>
      </c>
      <c r="H46">
        <v>3.570113831752137</v>
      </c>
      <c r="I46">
        <v>57</v>
      </c>
      <c r="J46">
        <v>0.41932164890372409</v>
      </c>
      <c r="K46">
        <v>74</v>
      </c>
      <c r="L46">
        <v>22.070594230774081</v>
      </c>
      <c r="M46">
        <v>8538</v>
      </c>
      <c r="N46">
        <v>0</v>
      </c>
      <c r="O46">
        <v>0</v>
      </c>
      <c r="P46">
        <v>0</v>
      </c>
      <c r="Q46">
        <v>0</v>
      </c>
      <c r="R46" s="2">
        <v>42614</v>
      </c>
      <c r="S46" t="s">
        <v>10</v>
      </c>
      <c r="T46" t="s">
        <v>11</v>
      </c>
      <c r="U46" t="s">
        <v>74</v>
      </c>
      <c r="V46" t="s">
        <v>74</v>
      </c>
    </row>
    <row r="47" spans="1:22" x14ac:dyDescent="0.25">
      <c r="A47" t="s">
        <v>6</v>
      </c>
      <c r="B47" t="s">
        <v>7</v>
      </c>
      <c r="C47" t="s">
        <v>38</v>
      </c>
      <c r="D47" t="s">
        <v>39</v>
      </c>
      <c r="E47" t="s">
        <v>40</v>
      </c>
      <c r="F47">
        <v>2</v>
      </c>
      <c r="G47" t="s">
        <v>53</v>
      </c>
      <c r="H47">
        <v>28.821064674825479</v>
      </c>
      <c r="I47">
        <v>468</v>
      </c>
      <c r="J47">
        <v>0</v>
      </c>
      <c r="K47">
        <v>0</v>
      </c>
      <c r="L47">
        <v>0.78384401881760379</v>
      </c>
      <c r="M47">
        <v>15</v>
      </c>
      <c r="N47">
        <v>0</v>
      </c>
      <c r="O47">
        <v>0</v>
      </c>
      <c r="P47">
        <v>0</v>
      </c>
      <c r="Q47">
        <v>0</v>
      </c>
      <c r="R47" s="2">
        <v>42614</v>
      </c>
      <c r="S47" t="s">
        <v>10</v>
      </c>
      <c r="T47" t="s">
        <v>11</v>
      </c>
      <c r="U47" t="s">
        <v>74</v>
      </c>
      <c r="V47" t="s">
        <v>74</v>
      </c>
    </row>
    <row r="48" spans="1:22" x14ac:dyDescent="0.25">
      <c r="A48" t="s">
        <v>6</v>
      </c>
      <c r="B48" t="s">
        <v>7</v>
      </c>
      <c r="C48" t="s">
        <v>38</v>
      </c>
      <c r="D48" t="s">
        <v>39</v>
      </c>
      <c r="E48" t="s">
        <v>40</v>
      </c>
      <c r="F48">
        <v>2</v>
      </c>
      <c r="G48" t="s">
        <v>54</v>
      </c>
      <c r="H48">
        <v>0</v>
      </c>
      <c r="I48">
        <v>0</v>
      </c>
      <c r="J48">
        <v>0</v>
      </c>
      <c r="K48">
        <v>0</v>
      </c>
      <c r="L48">
        <v>0</v>
      </c>
      <c r="M48">
        <v>0</v>
      </c>
      <c r="N48">
        <v>0</v>
      </c>
      <c r="O48">
        <v>0</v>
      </c>
      <c r="P48">
        <v>0</v>
      </c>
      <c r="Q48">
        <v>26</v>
      </c>
      <c r="R48" s="2">
        <v>42614</v>
      </c>
      <c r="S48" t="s">
        <v>10</v>
      </c>
      <c r="T48" t="s">
        <v>11</v>
      </c>
      <c r="U48" t="s">
        <v>74</v>
      </c>
      <c r="V48" t="s">
        <v>74</v>
      </c>
    </row>
    <row r="49" spans="1:22" x14ac:dyDescent="0.25">
      <c r="A49" t="s">
        <v>6</v>
      </c>
      <c r="B49" t="s">
        <v>7</v>
      </c>
      <c r="C49" t="s">
        <v>38</v>
      </c>
      <c r="D49" t="s">
        <v>39</v>
      </c>
      <c r="E49" t="s">
        <v>40</v>
      </c>
      <c r="F49">
        <v>2</v>
      </c>
      <c r="G49" t="s">
        <v>55</v>
      </c>
      <c r="H49">
        <v>6.7954714204649962</v>
      </c>
      <c r="I49">
        <v>93</v>
      </c>
      <c r="J49">
        <v>0.67605730413551213</v>
      </c>
      <c r="K49">
        <v>151</v>
      </c>
      <c r="L49">
        <v>19.099527611705518</v>
      </c>
      <c r="M49">
        <v>8007</v>
      </c>
      <c r="N49">
        <v>0</v>
      </c>
      <c r="O49">
        <v>0</v>
      </c>
      <c r="P49">
        <v>0</v>
      </c>
      <c r="Q49">
        <v>0</v>
      </c>
      <c r="R49" s="2">
        <v>42614</v>
      </c>
      <c r="S49" t="s">
        <v>10</v>
      </c>
      <c r="T49" t="s">
        <v>11</v>
      </c>
      <c r="U49" t="s">
        <v>74</v>
      </c>
      <c r="V49" t="s">
        <v>74</v>
      </c>
    </row>
    <row r="50" spans="1:22" x14ac:dyDescent="0.25">
      <c r="A50" t="s">
        <v>6</v>
      </c>
      <c r="B50" t="s">
        <v>7</v>
      </c>
      <c r="C50" t="s">
        <v>38</v>
      </c>
      <c r="D50" t="s">
        <v>39</v>
      </c>
      <c r="E50" t="s">
        <v>40</v>
      </c>
      <c r="F50">
        <v>3</v>
      </c>
      <c r="G50" t="s">
        <v>53</v>
      </c>
      <c r="H50">
        <v>3.8565165243905368</v>
      </c>
      <c r="I50">
        <v>124</v>
      </c>
      <c r="J50">
        <v>0</v>
      </c>
      <c r="K50">
        <v>0</v>
      </c>
      <c r="L50">
        <v>1.4708911231533239</v>
      </c>
      <c r="M50">
        <v>42</v>
      </c>
      <c r="N50">
        <v>0</v>
      </c>
      <c r="O50">
        <v>0</v>
      </c>
      <c r="P50">
        <v>0</v>
      </c>
      <c r="Q50">
        <v>0</v>
      </c>
      <c r="R50" s="2">
        <v>42614</v>
      </c>
      <c r="S50" t="s">
        <v>10</v>
      </c>
      <c r="T50" t="s">
        <v>11</v>
      </c>
      <c r="U50" t="s">
        <v>74</v>
      </c>
      <c r="V50" t="s">
        <v>74</v>
      </c>
    </row>
    <row r="51" spans="1:22" x14ac:dyDescent="0.25">
      <c r="A51" t="s">
        <v>6</v>
      </c>
      <c r="B51" t="s">
        <v>7</v>
      </c>
      <c r="C51" t="s">
        <v>38</v>
      </c>
      <c r="D51" t="s">
        <v>39</v>
      </c>
      <c r="E51" t="s">
        <v>40</v>
      </c>
      <c r="F51">
        <v>3</v>
      </c>
      <c r="G51" t="s">
        <v>54</v>
      </c>
      <c r="H51">
        <v>0</v>
      </c>
      <c r="I51">
        <v>0</v>
      </c>
      <c r="J51">
        <v>0</v>
      </c>
      <c r="K51">
        <v>0</v>
      </c>
      <c r="L51">
        <v>0</v>
      </c>
      <c r="M51">
        <v>0</v>
      </c>
      <c r="N51">
        <v>0</v>
      </c>
      <c r="O51">
        <v>0</v>
      </c>
      <c r="P51">
        <v>0</v>
      </c>
      <c r="Q51">
        <v>8</v>
      </c>
      <c r="R51" s="2">
        <v>42614</v>
      </c>
      <c r="S51" t="s">
        <v>10</v>
      </c>
      <c r="T51" t="s">
        <v>11</v>
      </c>
      <c r="U51" t="s">
        <v>74</v>
      </c>
      <c r="V51" t="s">
        <v>74</v>
      </c>
    </row>
    <row r="52" spans="1:22" x14ac:dyDescent="0.25">
      <c r="A52" t="s">
        <v>6</v>
      </c>
      <c r="B52" t="s">
        <v>7</v>
      </c>
      <c r="C52" t="s">
        <v>38</v>
      </c>
      <c r="D52" t="s">
        <v>39</v>
      </c>
      <c r="E52" t="s">
        <v>40</v>
      </c>
      <c r="F52">
        <v>3</v>
      </c>
      <c r="G52" t="s">
        <v>55</v>
      </c>
      <c r="H52">
        <v>6.9518138821845312</v>
      </c>
      <c r="I52">
        <v>55</v>
      </c>
      <c r="J52">
        <v>0.87841306109957884</v>
      </c>
      <c r="K52">
        <v>198</v>
      </c>
      <c r="L52">
        <v>17.758644168317261</v>
      </c>
      <c r="M52">
        <v>8333</v>
      </c>
      <c r="N52">
        <v>0</v>
      </c>
      <c r="O52">
        <v>0</v>
      </c>
      <c r="P52">
        <v>0</v>
      </c>
      <c r="Q52">
        <v>0</v>
      </c>
      <c r="R52" s="2">
        <v>42614</v>
      </c>
      <c r="S52" t="s">
        <v>10</v>
      </c>
      <c r="T52" t="s">
        <v>11</v>
      </c>
      <c r="U52" t="s">
        <v>74</v>
      </c>
      <c r="V52" t="s">
        <v>74</v>
      </c>
    </row>
    <row r="53" spans="1:22" x14ac:dyDescent="0.25">
      <c r="A53" t="s">
        <v>6</v>
      </c>
      <c r="B53" t="s">
        <v>8</v>
      </c>
      <c r="C53" t="s">
        <v>26</v>
      </c>
      <c r="D53" t="s">
        <v>27</v>
      </c>
      <c r="E53" t="s">
        <v>28</v>
      </c>
      <c r="F53">
        <v>1</v>
      </c>
      <c r="G53" t="s">
        <v>54</v>
      </c>
      <c r="H53">
        <v>1.245993225691121</v>
      </c>
      <c r="I53">
        <v>9</v>
      </c>
      <c r="J53">
        <v>0.2671369755239783</v>
      </c>
      <c r="K53">
        <v>23</v>
      </c>
      <c r="L53">
        <v>0</v>
      </c>
      <c r="M53">
        <v>0</v>
      </c>
      <c r="N53">
        <v>0</v>
      </c>
      <c r="O53">
        <v>0</v>
      </c>
      <c r="P53">
        <v>0</v>
      </c>
      <c r="Q53">
        <v>8548</v>
      </c>
      <c r="R53" s="2">
        <v>42614</v>
      </c>
      <c r="S53" t="s">
        <v>10</v>
      </c>
      <c r="T53" t="s">
        <v>11</v>
      </c>
      <c r="U53" t="s">
        <v>74</v>
      </c>
      <c r="V53" t="s">
        <v>74</v>
      </c>
    </row>
    <row r="54" spans="1:22" x14ac:dyDescent="0.25">
      <c r="A54" t="s">
        <v>6</v>
      </c>
      <c r="B54" t="s">
        <v>8</v>
      </c>
      <c r="C54" t="s">
        <v>26</v>
      </c>
      <c r="D54" t="s">
        <v>27</v>
      </c>
      <c r="E54" t="s">
        <v>28</v>
      </c>
      <c r="F54">
        <v>1</v>
      </c>
      <c r="G54" t="s">
        <v>55</v>
      </c>
      <c r="H54">
        <v>0.3563286075859553</v>
      </c>
      <c r="I54">
        <v>13</v>
      </c>
      <c r="J54">
        <v>6.1633123474420577E-2</v>
      </c>
      <c r="K54">
        <v>11</v>
      </c>
      <c r="L54">
        <v>0.2144615196911826</v>
      </c>
      <c r="M54">
        <v>156</v>
      </c>
      <c r="N54">
        <v>0</v>
      </c>
      <c r="O54">
        <v>0</v>
      </c>
      <c r="P54">
        <v>0</v>
      </c>
      <c r="Q54">
        <v>0</v>
      </c>
      <c r="R54" s="2">
        <v>42614</v>
      </c>
      <c r="S54" t="s">
        <v>10</v>
      </c>
      <c r="T54" t="s">
        <v>11</v>
      </c>
      <c r="U54" t="s">
        <v>74</v>
      </c>
      <c r="V54" t="s">
        <v>74</v>
      </c>
    </row>
    <row r="55" spans="1:22" x14ac:dyDescent="0.25">
      <c r="A55" t="s">
        <v>6</v>
      </c>
      <c r="B55" t="s">
        <v>8</v>
      </c>
      <c r="C55" t="s">
        <v>26</v>
      </c>
      <c r="D55" t="s">
        <v>27</v>
      </c>
      <c r="E55" t="s">
        <v>28</v>
      </c>
      <c r="F55">
        <v>2</v>
      </c>
      <c r="G55" t="s">
        <v>53</v>
      </c>
      <c r="H55">
        <v>7.670313704356734</v>
      </c>
      <c r="I55">
        <v>130</v>
      </c>
      <c r="J55">
        <v>0</v>
      </c>
      <c r="K55">
        <v>0</v>
      </c>
      <c r="L55">
        <v>0.84533763644386617</v>
      </c>
      <c r="M55">
        <v>26</v>
      </c>
      <c r="N55">
        <v>0</v>
      </c>
      <c r="O55">
        <v>0</v>
      </c>
      <c r="P55">
        <v>0</v>
      </c>
      <c r="Q55">
        <v>0</v>
      </c>
      <c r="R55" s="2">
        <v>42614</v>
      </c>
      <c r="S55" t="s">
        <v>10</v>
      </c>
      <c r="T55" t="s">
        <v>11</v>
      </c>
      <c r="U55" t="s">
        <v>74</v>
      </c>
      <c r="V55" t="s">
        <v>74</v>
      </c>
    </row>
    <row r="56" spans="1:22" x14ac:dyDescent="0.25">
      <c r="A56" t="s">
        <v>6</v>
      </c>
      <c r="B56" t="s">
        <v>8</v>
      </c>
      <c r="C56" t="s">
        <v>26</v>
      </c>
      <c r="D56" t="s">
        <v>27</v>
      </c>
      <c r="E56" t="s">
        <v>28</v>
      </c>
      <c r="F56">
        <v>2</v>
      </c>
      <c r="G56" t="s">
        <v>54</v>
      </c>
      <c r="H56">
        <v>2.3550015436084468</v>
      </c>
      <c r="I56">
        <v>59</v>
      </c>
      <c r="J56">
        <v>0.64340899819327302</v>
      </c>
      <c r="K56">
        <v>39</v>
      </c>
      <c r="L56">
        <v>0</v>
      </c>
      <c r="M56">
        <v>0</v>
      </c>
      <c r="N56">
        <v>0</v>
      </c>
      <c r="O56">
        <v>0</v>
      </c>
      <c r="P56">
        <v>0</v>
      </c>
      <c r="Q56">
        <v>8446</v>
      </c>
      <c r="R56" s="2">
        <v>42614</v>
      </c>
      <c r="S56" t="s">
        <v>10</v>
      </c>
      <c r="T56" t="s">
        <v>11</v>
      </c>
      <c r="U56" t="s">
        <v>74</v>
      </c>
      <c r="V56" t="s">
        <v>74</v>
      </c>
    </row>
    <row r="57" spans="1:22" x14ac:dyDescent="0.25">
      <c r="A57" t="s">
        <v>6</v>
      </c>
      <c r="B57" t="s">
        <v>8</v>
      </c>
      <c r="C57" t="s">
        <v>26</v>
      </c>
      <c r="D57" t="s">
        <v>27</v>
      </c>
      <c r="E57" t="s">
        <v>28</v>
      </c>
      <c r="F57">
        <v>2</v>
      </c>
      <c r="G57" t="s">
        <v>55</v>
      </c>
      <c r="H57">
        <v>0.6774760958948931</v>
      </c>
      <c r="I57">
        <v>8</v>
      </c>
      <c r="J57">
        <v>9.1398633548616035E-2</v>
      </c>
      <c r="K57">
        <v>9</v>
      </c>
      <c r="L57">
        <v>0.12692198749463901</v>
      </c>
      <c r="M57">
        <v>43</v>
      </c>
      <c r="N57">
        <v>0</v>
      </c>
      <c r="O57">
        <v>0</v>
      </c>
      <c r="P57">
        <v>0</v>
      </c>
      <c r="Q57">
        <v>0</v>
      </c>
      <c r="R57" s="2">
        <v>42614</v>
      </c>
      <c r="S57" t="s">
        <v>10</v>
      </c>
      <c r="T57" t="s">
        <v>11</v>
      </c>
      <c r="U57" t="s">
        <v>74</v>
      </c>
      <c r="V57" t="s">
        <v>74</v>
      </c>
    </row>
    <row r="58" spans="1:22" x14ac:dyDescent="0.25">
      <c r="A58" t="s">
        <v>6</v>
      </c>
      <c r="B58" t="s">
        <v>8</v>
      </c>
      <c r="C58" t="s">
        <v>26</v>
      </c>
      <c r="D58" t="s">
        <v>27</v>
      </c>
      <c r="E58" t="s">
        <v>28</v>
      </c>
      <c r="F58">
        <v>3</v>
      </c>
      <c r="G58" t="s">
        <v>53</v>
      </c>
      <c r="H58">
        <v>4.9343049464833512E-2</v>
      </c>
      <c r="I58">
        <v>4</v>
      </c>
      <c r="J58">
        <v>0</v>
      </c>
      <c r="K58">
        <v>0</v>
      </c>
      <c r="L58">
        <v>0.7965993514027736</v>
      </c>
      <c r="M58">
        <v>21</v>
      </c>
      <c r="N58">
        <v>0</v>
      </c>
      <c r="O58">
        <v>0</v>
      </c>
      <c r="P58">
        <v>0</v>
      </c>
      <c r="Q58">
        <v>0</v>
      </c>
      <c r="R58" s="2">
        <v>42614</v>
      </c>
      <c r="S58" t="s">
        <v>10</v>
      </c>
      <c r="T58" t="s">
        <v>11</v>
      </c>
      <c r="U58" t="s">
        <v>74</v>
      </c>
      <c r="V58" t="s">
        <v>74</v>
      </c>
    </row>
    <row r="59" spans="1:22" x14ac:dyDescent="0.25">
      <c r="A59" t="s">
        <v>6</v>
      </c>
      <c r="B59" t="s">
        <v>8</v>
      </c>
      <c r="C59" t="s">
        <v>26</v>
      </c>
      <c r="D59" t="s">
        <v>27</v>
      </c>
      <c r="E59" t="s">
        <v>28</v>
      </c>
      <c r="F59">
        <v>3</v>
      </c>
      <c r="G59" t="s">
        <v>54</v>
      </c>
      <c r="H59">
        <v>2.7273702772312909</v>
      </c>
      <c r="I59">
        <v>20</v>
      </c>
      <c r="J59">
        <v>0.44501464352369358</v>
      </c>
      <c r="K59">
        <v>33</v>
      </c>
      <c r="L59">
        <v>0</v>
      </c>
      <c r="M59">
        <v>0</v>
      </c>
      <c r="N59">
        <v>0</v>
      </c>
      <c r="O59">
        <v>0</v>
      </c>
      <c r="P59">
        <v>0</v>
      </c>
      <c r="Q59">
        <v>8680</v>
      </c>
      <c r="R59" s="2">
        <v>42614</v>
      </c>
      <c r="S59" t="s">
        <v>10</v>
      </c>
      <c r="T59" t="s">
        <v>11</v>
      </c>
      <c r="U59" t="s">
        <v>74</v>
      </c>
      <c r="V59" t="s">
        <v>74</v>
      </c>
    </row>
    <row r="60" spans="1:22" x14ac:dyDescent="0.25">
      <c r="A60" t="s">
        <v>6</v>
      </c>
      <c r="B60" t="s">
        <v>8</v>
      </c>
      <c r="C60" t="s">
        <v>26</v>
      </c>
      <c r="D60" t="s">
        <v>27</v>
      </c>
      <c r="E60" t="s">
        <v>28</v>
      </c>
      <c r="F60">
        <v>3</v>
      </c>
      <c r="G60" t="s">
        <v>55</v>
      </c>
      <c r="H60">
        <v>0</v>
      </c>
      <c r="I60">
        <v>0</v>
      </c>
      <c r="J60">
        <v>0</v>
      </c>
      <c r="K60">
        <v>0</v>
      </c>
      <c r="L60">
        <v>5.612634409528772E-3</v>
      </c>
      <c r="M60">
        <v>2</v>
      </c>
      <c r="N60">
        <v>0</v>
      </c>
      <c r="O60">
        <v>0</v>
      </c>
      <c r="P60">
        <v>0</v>
      </c>
      <c r="Q60">
        <v>0</v>
      </c>
      <c r="R60" s="2">
        <v>42614</v>
      </c>
      <c r="S60" t="s">
        <v>10</v>
      </c>
      <c r="T60" t="s">
        <v>11</v>
      </c>
      <c r="U60" t="s">
        <v>74</v>
      </c>
      <c r="V60" t="s">
        <v>74</v>
      </c>
    </row>
    <row r="61" spans="1:22" x14ac:dyDescent="0.25">
      <c r="A61" t="s">
        <v>6</v>
      </c>
      <c r="B61" t="s">
        <v>8</v>
      </c>
      <c r="C61" t="s">
        <v>29</v>
      </c>
      <c r="D61" t="s">
        <v>30</v>
      </c>
      <c r="E61" t="s">
        <v>28</v>
      </c>
      <c r="F61">
        <v>1</v>
      </c>
      <c r="G61" t="s">
        <v>53</v>
      </c>
      <c r="H61">
        <v>7.8896345146862709E-2</v>
      </c>
      <c r="I61">
        <v>7</v>
      </c>
      <c r="J61">
        <v>0</v>
      </c>
      <c r="K61">
        <v>0</v>
      </c>
      <c r="L61">
        <v>0.48891370615036989</v>
      </c>
      <c r="M61">
        <v>21</v>
      </c>
      <c r="N61">
        <v>0</v>
      </c>
      <c r="O61">
        <v>0</v>
      </c>
      <c r="P61">
        <v>0</v>
      </c>
      <c r="Q61">
        <v>0</v>
      </c>
      <c r="R61" s="2">
        <v>42614</v>
      </c>
      <c r="S61" t="s">
        <v>10</v>
      </c>
      <c r="T61" t="s">
        <v>11</v>
      </c>
      <c r="U61" t="s">
        <v>74</v>
      </c>
      <c r="V61" t="s">
        <v>74</v>
      </c>
    </row>
    <row r="62" spans="1:22" x14ac:dyDescent="0.25">
      <c r="A62" t="s">
        <v>6</v>
      </c>
      <c r="B62" t="s">
        <v>8</v>
      </c>
      <c r="C62" t="s">
        <v>29</v>
      </c>
      <c r="D62" t="s">
        <v>30</v>
      </c>
      <c r="E62" t="s">
        <v>28</v>
      </c>
      <c r="F62">
        <v>1</v>
      </c>
      <c r="G62" t="s">
        <v>54</v>
      </c>
      <c r="H62">
        <v>2.5605441191924849</v>
      </c>
      <c r="I62">
        <v>28</v>
      </c>
      <c r="J62">
        <v>0.16188169683178541</v>
      </c>
      <c r="K62">
        <v>22</v>
      </c>
      <c r="L62">
        <v>0</v>
      </c>
      <c r="M62">
        <v>0</v>
      </c>
      <c r="N62">
        <v>0</v>
      </c>
      <c r="O62">
        <v>0</v>
      </c>
      <c r="P62">
        <v>0</v>
      </c>
      <c r="Q62">
        <v>8618</v>
      </c>
      <c r="R62" s="2">
        <v>42614</v>
      </c>
      <c r="S62" t="s">
        <v>10</v>
      </c>
      <c r="T62" t="s">
        <v>11</v>
      </c>
      <c r="U62" t="s">
        <v>74</v>
      </c>
      <c r="V62" t="s">
        <v>74</v>
      </c>
    </row>
    <row r="63" spans="1:22" x14ac:dyDescent="0.25">
      <c r="A63" t="s">
        <v>6</v>
      </c>
      <c r="B63" t="s">
        <v>8</v>
      </c>
      <c r="C63" t="s">
        <v>29</v>
      </c>
      <c r="D63" t="s">
        <v>30</v>
      </c>
      <c r="E63" t="s">
        <v>28</v>
      </c>
      <c r="F63">
        <v>1</v>
      </c>
      <c r="G63" t="s">
        <v>55</v>
      </c>
      <c r="H63">
        <v>0.1219686058718624</v>
      </c>
      <c r="I63">
        <v>6</v>
      </c>
      <c r="J63">
        <v>5.9153160490149397E-2</v>
      </c>
      <c r="K63">
        <v>10</v>
      </c>
      <c r="L63">
        <v>0.15887881403337201</v>
      </c>
      <c r="M63">
        <v>48</v>
      </c>
      <c r="N63">
        <v>0</v>
      </c>
      <c r="O63">
        <v>0</v>
      </c>
      <c r="P63">
        <v>0</v>
      </c>
      <c r="Q63">
        <v>0</v>
      </c>
      <c r="R63" s="2">
        <v>42614</v>
      </c>
      <c r="S63" t="s">
        <v>10</v>
      </c>
      <c r="T63" t="s">
        <v>11</v>
      </c>
      <c r="U63" t="s">
        <v>74</v>
      </c>
      <c r="V63" t="s">
        <v>74</v>
      </c>
    </row>
    <row r="64" spans="1:22" x14ac:dyDescent="0.25">
      <c r="A64" t="s">
        <v>6</v>
      </c>
      <c r="B64" t="s">
        <v>8</v>
      </c>
      <c r="C64" t="s">
        <v>29</v>
      </c>
      <c r="D64" t="s">
        <v>30</v>
      </c>
      <c r="E64" t="s">
        <v>28</v>
      </c>
      <c r="F64">
        <v>2</v>
      </c>
      <c r="G64" t="s">
        <v>53</v>
      </c>
      <c r="H64">
        <v>22.313952823619989</v>
      </c>
      <c r="I64">
        <v>385</v>
      </c>
      <c r="J64">
        <v>0</v>
      </c>
      <c r="K64">
        <v>0</v>
      </c>
      <c r="L64">
        <v>0.21273385346532009</v>
      </c>
      <c r="M64">
        <v>9</v>
      </c>
      <c r="N64">
        <v>0</v>
      </c>
      <c r="O64">
        <v>0</v>
      </c>
      <c r="P64">
        <v>0</v>
      </c>
      <c r="Q64">
        <v>0</v>
      </c>
      <c r="R64" s="2">
        <v>42614</v>
      </c>
      <c r="S64" t="s">
        <v>10</v>
      </c>
      <c r="T64" t="s">
        <v>11</v>
      </c>
      <c r="U64" t="s">
        <v>74</v>
      </c>
      <c r="V64" t="s">
        <v>74</v>
      </c>
    </row>
    <row r="65" spans="1:22" x14ac:dyDescent="0.25">
      <c r="A65" t="s">
        <v>6</v>
      </c>
      <c r="B65" t="s">
        <v>8</v>
      </c>
      <c r="C65" t="s">
        <v>29</v>
      </c>
      <c r="D65" t="s">
        <v>30</v>
      </c>
      <c r="E65" t="s">
        <v>28</v>
      </c>
      <c r="F65">
        <v>2</v>
      </c>
      <c r="G65" t="s">
        <v>54</v>
      </c>
      <c r="H65">
        <v>2.0313882456529249</v>
      </c>
      <c r="I65">
        <v>43</v>
      </c>
      <c r="J65">
        <v>0.48614541180516291</v>
      </c>
      <c r="K65">
        <v>36</v>
      </c>
      <c r="L65">
        <v>0</v>
      </c>
      <c r="M65">
        <v>0</v>
      </c>
      <c r="N65">
        <v>0</v>
      </c>
      <c r="O65">
        <v>0</v>
      </c>
      <c r="P65">
        <v>0</v>
      </c>
      <c r="Q65">
        <v>8263</v>
      </c>
      <c r="R65" s="2">
        <v>42614</v>
      </c>
      <c r="S65" t="s">
        <v>10</v>
      </c>
      <c r="T65" t="s">
        <v>11</v>
      </c>
      <c r="U65" t="s">
        <v>74</v>
      </c>
      <c r="V65" t="s">
        <v>74</v>
      </c>
    </row>
    <row r="66" spans="1:22" x14ac:dyDescent="0.25">
      <c r="A66" t="s">
        <v>6</v>
      </c>
      <c r="B66" t="s">
        <v>8</v>
      </c>
      <c r="C66" t="s">
        <v>29</v>
      </c>
      <c r="D66" t="s">
        <v>30</v>
      </c>
      <c r="E66" t="s">
        <v>28</v>
      </c>
      <c r="F66">
        <v>2</v>
      </c>
      <c r="G66" t="s">
        <v>55</v>
      </c>
      <c r="H66">
        <v>0</v>
      </c>
      <c r="I66">
        <v>0</v>
      </c>
      <c r="J66">
        <v>8.5401659083828435E-2</v>
      </c>
      <c r="K66">
        <v>9</v>
      </c>
      <c r="L66">
        <v>6.9485743483488155E-2</v>
      </c>
      <c r="M66">
        <v>15</v>
      </c>
      <c r="N66">
        <v>0</v>
      </c>
      <c r="O66">
        <v>0</v>
      </c>
      <c r="P66">
        <v>0</v>
      </c>
      <c r="Q66">
        <v>0</v>
      </c>
      <c r="R66" s="2">
        <v>42614</v>
      </c>
      <c r="S66" t="s">
        <v>10</v>
      </c>
      <c r="T66" t="s">
        <v>11</v>
      </c>
      <c r="U66" t="s">
        <v>74</v>
      </c>
      <c r="V66" t="s">
        <v>74</v>
      </c>
    </row>
    <row r="67" spans="1:22" x14ac:dyDescent="0.25">
      <c r="A67" t="s">
        <v>6</v>
      </c>
      <c r="B67" t="s">
        <v>8</v>
      </c>
      <c r="C67" t="s">
        <v>29</v>
      </c>
      <c r="D67" t="s">
        <v>30</v>
      </c>
      <c r="E67" t="s">
        <v>28</v>
      </c>
      <c r="F67">
        <v>3</v>
      </c>
      <c r="G67" t="s">
        <v>53</v>
      </c>
      <c r="H67">
        <v>0.42761042228394758</v>
      </c>
      <c r="I67">
        <v>28</v>
      </c>
      <c r="J67">
        <v>0</v>
      </c>
      <c r="K67">
        <v>0</v>
      </c>
      <c r="L67">
        <v>1.3435785147293049</v>
      </c>
      <c r="M67">
        <v>29</v>
      </c>
      <c r="N67">
        <v>0</v>
      </c>
      <c r="O67">
        <v>0</v>
      </c>
      <c r="P67">
        <v>0</v>
      </c>
      <c r="Q67">
        <v>0</v>
      </c>
      <c r="R67" s="2">
        <v>42614</v>
      </c>
      <c r="S67" t="s">
        <v>10</v>
      </c>
      <c r="T67" t="s">
        <v>11</v>
      </c>
      <c r="U67" t="s">
        <v>74</v>
      </c>
      <c r="V67" t="s">
        <v>74</v>
      </c>
    </row>
    <row r="68" spans="1:22" x14ac:dyDescent="0.25">
      <c r="A68" t="s">
        <v>6</v>
      </c>
      <c r="B68" t="s">
        <v>8</v>
      </c>
      <c r="C68" t="s">
        <v>29</v>
      </c>
      <c r="D68" t="s">
        <v>30</v>
      </c>
      <c r="E68" t="s">
        <v>28</v>
      </c>
      <c r="F68">
        <v>3</v>
      </c>
      <c r="G68" t="s">
        <v>54</v>
      </c>
      <c r="H68">
        <v>4.1114483334609568</v>
      </c>
      <c r="I68">
        <v>34</v>
      </c>
      <c r="J68">
        <v>0.35646850854826101</v>
      </c>
      <c r="K68">
        <v>30</v>
      </c>
      <c r="L68">
        <v>0</v>
      </c>
      <c r="M68">
        <v>0</v>
      </c>
      <c r="N68">
        <v>0</v>
      </c>
      <c r="O68">
        <v>0</v>
      </c>
      <c r="P68">
        <v>0</v>
      </c>
      <c r="Q68">
        <v>8637</v>
      </c>
      <c r="R68" s="2">
        <v>42614</v>
      </c>
      <c r="S68" t="s">
        <v>10</v>
      </c>
      <c r="T68" t="s">
        <v>11</v>
      </c>
      <c r="U68" t="s">
        <v>74</v>
      </c>
      <c r="V68" t="s">
        <v>74</v>
      </c>
    </row>
    <row r="69" spans="1:22" x14ac:dyDescent="0.25">
      <c r="A69" t="s">
        <v>6</v>
      </c>
      <c r="B69" t="s">
        <v>8</v>
      </c>
      <c r="C69" t="s">
        <v>29</v>
      </c>
      <c r="D69" t="s">
        <v>30</v>
      </c>
      <c r="E69" t="s">
        <v>28</v>
      </c>
      <c r="F69">
        <v>3</v>
      </c>
      <c r="G69" t="s">
        <v>55</v>
      </c>
      <c r="H69">
        <v>0</v>
      </c>
      <c r="I69">
        <v>0</v>
      </c>
      <c r="J69">
        <v>0</v>
      </c>
      <c r="K69">
        <v>0</v>
      </c>
      <c r="L69">
        <v>5.3557889237847234E-3</v>
      </c>
      <c r="M69">
        <v>2</v>
      </c>
      <c r="N69">
        <v>0</v>
      </c>
      <c r="O69">
        <v>0</v>
      </c>
      <c r="P69">
        <v>0</v>
      </c>
      <c r="Q69">
        <v>0</v>
      </c>
      <c r="R69" s="2">
        <v>42614</v>
      </c>
      <c r="S69" t="s">
        <v>10</v>
      </c>
      <c r="T69" t="s">
        <v>11</v>
      </c>
      <c r="U69" t="s">
        <v>74</v>
      </c>
      <c r="V69" t="s">
        <v>74</v>
      </c>
    </row>
    <row r="70" spans="1:22" x14ac:dyDescent="0.25">
      <c r="A70" t="s">
        <v>6</v>
      </c>
      <c r="B70" t="s">
        <v>8</v>
      </c>
      <c r="C70" t="s">
        <v>31</v>
      </c>
      <c r="D70" t="s">
        <v>32</v>
      </c>
      <c r="E70" t="s">
        <v>33</v>
      </c>
      <c r="F70">
        <v>1</v>
      </c>
      <c r="G70" t="s">
        <v>54</v>
      </c>
      <c r="H70">
        <v>0</v>
      </c>
      <c r="I70">
        <v>0</v>
      </c>
      <c r="J70">
        <v>0</v>
      </c>
      <c r="K70">
        <v>0</v>
      </c>
      <c r="L70">
        <v>0</v>
      </c>
      <c r="M70">
        <v>0</v>
      </c>
      <c r="N70">
        <v>0</v>
      </c>
      <c r="O70">
        <v>0</v>
      </c>
      <c r="P70">
        <v>0</v>
      </c>
      <c r="Q70">
        <v>13</v>
      </c>
      <c r="R70" s="2">
        <v>42614</v>
      </c>
      <c r="S70" t="s">
        <v>10</v>
      </c>
      <c r="T70" t="s">
        <v>11</v>
      </c>
      <c r="U70" t="s">
        <v>74</v>
      </c>
      <c r="V70" t="s">
        <v>74</v>
      </c>
    </row>
    <row r="71" spans="1:22" x14ac:dyDescent="0.25">
      <c r="A71" t="s">
        <v>6</v>
      </c>
      <c r="B71" t="s">
        <v>8</v>
      </c>
      <c r="C71" t="s">
        <v>31</v>
      </c>
      <c r="D71" t="s">
        <v>32</v>
      </c>
      <c r="E71" t="s">
        <v>33</v>
      </c>
      <c r="F71">
        <v>1</v>
      </c>
      <c r="G71" t="s">
        <v>55</v>
      </c>
      <c r="H71">
        <v>2.0156966074471812</v>
      </c>
      <c r="I71">
        <v>22</v>
      </c>
      <c r="J71">
        <v>0.39443293962316961</v>
      </c>
      <c r="K71">
        <v>56</v>
      </c>
      <c r="L71">
        <v>21.079180538529101</v>
      </c>
      <c r="M71">
        <v>8669</v>
      </c>
      <c r="N71">
        <v>0</v>
      </c>
      <c r="O71">
        <v>0</v>
      </c>
      <c r="P71">
        <v>0</v>
      </c>
      <c r="Q71">
        <v>0</v>
      </c>
      <c r="R71" s="2">
        <v>42614</v>
      </c>
      <c r="S71" t="s">
        <v>10</v>
      </c>
      <c r="T71" t="s">
        <v>11</v>
      </c>
      <c r="U71" t="s">
        <v>74</v>
      </c>
      <c r="V71" t="s">
        <v>74</v>
      </c>
    </row>
    <row r="72" spans="1:22" x14ac:dyDescent="0.25">
      <c r="A72" t="s">
        <v>6</v>
      </c>
      <c r="B72" t="s">
        <v>8</v>
      </c>
      <c r="C72" t="s">
        <v>31</v>
      </c>
      <c r="D72" t="s">
        <v>32</v>
      </c>
      <c r="E72" t="s">
        <v>33</v>
      </c>
      <c r="F72">
        <v>2</v>
      </c>
      <c r="G72" t="s">
        <v>53</v>
      </c>
      <c r="H72">
        <v>17.066474942552802</v>
      </c>
      <c r="I72">
        <v>335</v>
      </c>
      <c r="J72">
        <v>0</v>
      </c>
      <c r="K72">
        <v>0</v>
      </c>
      <c r="L72">
        <v>0.17734284812256559</v>
      </c>
      <c r="M72">
        <v>5</v>
      </c>
      <c r="N72">
        <v>0</v>
      </c>
      <c r="O72">
        <v>0</v>
      </c>
      <c r="P72">
        <v>0</v>
      </c>
      <c r="Q72">
        <v>0</v>
      </c>
      <c r="R72" s="2">
        <v>42614</v>
      </c>
      <c r="S72" t="s">
        <v>10</v>
      </c>
      <c r="T72" t="s">
        <v>11</v>
      </c>
      <c r="U72" t="s">
        <v>74</v>
      </c>
      <c r="V72" t="s">
        <v>74</v>
      </c>
    </row>
    <row r="73" spans="1:22" x14ac:dyDescent="0.25">
      <c r="A73" t="s">
        <v>6</v>
      </c>
      <c r="B73" t="s">
        <v>8</v>
      </c>
      <c r="C73" t="s">
        <v>31</v>
      </c>
      <c r="D73" t="s">
        <v>32</v>
      </c>
      <c r="E73" t="s">
        <v>33</v>
      </c>
      <c r="F73">
        <v>2</v>
      </c>
      <c r="G73" t="s">
        <v>54</v>
      </c>
      <c r="H73">
        <v>0</v>
      </c>
      <c r="I73">
        <v>0</v>
      </c>
      <c r="J73">
        <v>0</v>
      </c>
      <c r="K73">
        <v>0</v>
      </c>
      <c r="L73">
        <v>0</v>
      </c>
      <c r="M73">
        <v>0</v>
      </c>
      <c r="N73">
        <v>0</v>
      </c>
      <c r="O73">
        <v>0</v>
      </c>
      <c r="P73">
        <v>0</v>
      </c>
      <c r="Q73">
        <v>26</v>
      </c>
      <c r="R73" s="2">
        <v>42614</v>
      </c>
      <c r="S73" t="s">
        <v>10</v>
      </c>
      <c r="T73" t="s">
        <v>11</v>
      </c>
      <c r="U73" t="s">
        <v>74</v>
      </c>
      <c r="V73" t="s">
        <v>74</v>
      </c>
    </row>
    <row r="74" spans="1:22" x14ac:dyDescent="0.25">
      <c r="A74" t="s">
        <v>6</v>
      </c>
      <c r="B74" t="s">
        <v>8</v>
      </c>
      <c r="C74" t="s">
        <v>31</v>
      </c>
      <c r="D74" t="s">
        <v>32</v>
      </c>
      <c r="E74" t="s">
        <v>33</v>
      </c>
      <c r="F74">
        <v>2</v>
      </c>
      <c r="G74" t="s">
        <v>55</v>
      </c>
      <c r="H74">
        <v>2.0961885065179731</v>
      </c>
      <c r="I74">
        <v>46</v>
      </c>
      <c r="J74">
        <v>0.52746155558209684</v>
      </c>
      <c r="K74">
        <v>91</v>
      </c>
      <c r="L74">
        <v>16.555589329035271</v>
      </c>
      <c r="M74">
        <v>8257</v>
      </c>
      <c r="N74">
        <v>0</v>
      </c>
      <c r="O74">
        <v>0</v>
      </c>
      <c r="P74">
        <v>0</v>
      </c>
      <c r="Q74">
        <v>0</v>
      </c>
      <c r="R74" s="2">
        <v>42614</v>
      </c>
      <c r="S74" t="s">
        <v>10</v>
      </c>
      <c r="T74" t="s">
        <v>11</v>
      </c>
      <c r="U74" t="s">
        <v>74</v>
      </c>
      <c r="V74" t="s">
        <v>74</v>
      </c>
    </row>
    <row r="75" spans="1:22" x14ac:dyDescent="0.25">
      <c r="A75" t="s">
        <v>6</v>
      </c>
      <c r="B75" t="s">
        <v>8</v>
      </c>
      <c r="C75" t="s">
        <v>31</v>
      </c>
      <c r="D75" t="s">
        <v>32</v>
      </c>
      <c r="E75" t="s">
        <v>33</v>
      </c>
      <c r="F75">
        <v>3</v>
      </c>
      <c r="G75" t="s">
        <v>53</v>
      </c>
      <c r="H75">
        <v>0.39366095261190182</v>
      </c>
      <c r="I75">
        <v>28</v>
      </c>
      <c r="J75">
        <v>0</v>
      </c>
      <c r="K75">
        <v>0</v>
      </c>
      <c r="L75">
        <v>0.69676408831451697</v>
      </c>
      <c r="M75">
        <v>18</v>
      </c>
      <c r="N75">
        <v>0</v>
      </c>
      <c r="O75">
        <v>0</v>
      </c>
      <c r="P75">
        <v>0</v>
      </c>
      <c r="Q75">
        <v>0</v>
      </c>
      <c r="R75" s="2">
        <v>42614</v>
      </c>
      <c r="S75" t="s">
        <v>10</v>
      </c>
      <c r="T75" t="s">
        <v>11</v>
      </c>
      <c r="U75" t="s">
        <v>74</v>
      </c>
      <c r="V75" t="s">
        <v>74</v>
      </c>
    </row>
    <row r="76" spans="1:22" x14ac:dyDescent="0.25">
      <c r="A76" t="s">
        <v>6</v>
      </c>
      <c r="B76" t="s">
        <v>8</v>
      </c>
      <c r="C76" t="s">
        <v>31</v>
      </c>
      <c r="D76" t="s">
        <v>32</v>
      </c>
      <c r="E76" t="s">
        <v>33</v>
      </c>
      <c r="F76">
        <v>3</v>
      </c>
      <c r="G76" t="s">
        <v>54</v>
      </c>
      <c r="H76">
        <v>0</v>
      </c>
      <c r="I76">
        <v>0</v>
      </c>
      <c r="J76">
        <v>0</v>
      </c>
      <c r="K76">
        <v>0</v>
      </c>
      <c r="L76">
        <v>0</v>
      </c>
      <c r="M76">
        <v>0</v>
      </c>
      <c r="N76">
        <v>0</v>
      </c>
      <c r="O76">
        <v>0</v>
      </c>
      <c r="P76">
        <v>0</v>
      </c>
      <c r="Q76">
        <v>10</v>
      </c>
      <c r="R76" s="2">
        <v>42614</v>
      </c>
      <c r="S76" t="s">
        <v>10</v>
      </c>
      <c r="T76" t="s">
        <v>11</v>
      </c>
      <c r="U76" t="s">
        <v>74</v>
      </c>
      <c r="V76" t="s">
        <v>74</v>
      </c>
    </row>
    <row r="77" spans="1:22" x14ac:dyDescent="0.25">
      <c r="A77" t="s">
        <v>6</v>
      </c>
      <c r="B77" t="s">
        <v>8</v>
      </c>
      <c r="C77" t="s">
        <v>31</v>
      </c>
      <c r="D77" t="s">
        <v>32</v>
      </c>
      <c r="E77" t="s">
        <v>33</v>
      </c>
      <c r="F77">
        <v>3</v>
      </c>
      <c r="G77" t="s">
        <v>55</v>
      </c>
      <c r="H77">
        <v>2.1631686469902549</v>
      </c>
      <c r="I77">
        <v>23</v>
      </c>
      <c r="J77">
        <v>0.25640229595190989</v>
      </c>
      <c r="K77">
        <v>76</v>
      </c>
      <c r="L77">
        <v>16.33119458888412</v>
      </c>
      <c r="M77">
        <v>8605</v>
      </c>
      <c r="N77">
        <v>0</v>
      </c>
      <c r="O77">
        <v>0</v>
      </c>
      <c r="P77">
        <v>0</v>
      </c>
      <c r="Q77">
        <v>0</v>
      </c>
      <c r="R77" s="2">
        <v>42614</v>
      </c>
      <c r="S77" t="s">
        <v>10</v>
      </c>
      <c r="T77" t="s">
        <v>11</v>
      </c>
      <c r="U77" t="s">
        <v>74</v>
      </c>
      <c r="V77" t="s">
        <v>74</v>
      </c>
    </row>
    <row r="78" spans="1:22" x14ac:dyDescent="0.25">
      <c r="A78" t="s">
        <v>6</v>
      </c>
      <c r="B78" t="s">
        <v>8</v>
      </c>
      <c r="C78" t="s">
        <v>34</v>
      </c>
      <c r="D78" t="s">
        <v>32</v>
      </c>
      <c r="E78" t="s">
        <v>33</v>
      </c>
      <c r="F78">
        <v>1</v>
      </c>
      <c r="G78" t="s">
        <v>54</v>
      </c>
      <c r="H78">
        <v>0</v>
      </c>
      <c r="I78">
        <v>0</v>
      </c>
      <c r="J78">
        <v>0</v>
      </c>
      <c r="K78">
        <v>0</v>
      </c>
      <c r="L78">
        <v>0</v>
      </c>
      <c r="M78">
        <v>0</v>
      </c>
      <c r="N78">
        <v>0</v>
      </c>
      <c r="O78">
        <v>0</v>
      </c>
      <c r="P78">
        <v>0</v>
      </c>
      <c r="Q78">
        <v>13</v>
      </c>
      <c r="R78" s="2">
        <v>42614</v>
      </c>
      <c r="S78" t="s">
        <v>10</v>
      </c>
      <c r="T78" t="s">
        <v>11</v>
      </c>
      <c r="U78" t="s">
        <v>74</v>
      </c>
      <c r="V78" t="s">
        <v>74</v>
      </c>
    </row>
    <row r="79" spans="1:22" x14ac:dyDescent="0.25">
      <c r="A79" t="s">
        <v>6</v>
      </c>
      <c r="B79" t="s">
        <v>8</v>
      </c>
      <c r="C79" t="s">
        <v>34</v>
      </c>
      <c r="D79" t="s">
        <v>32</v>
      </c>
      <c r="E79" t="s">
        <v>33</v>
      </c>
      <c r="F79">
        <v>1</v>
      </c>
      <c r="G79" t="s">
        <v>55</v>
      </c>
      <c r="H79">
        <v>2.0156966074471812</v>
      </c>
      <c r="I79">
        <v>22</v>
      </c>
      <c r="J79">
        <v>0.39443293962316961</v>
      </c>
      <c r="K79">
        <v>56</v>
      </c>
      <c r="L79">
        <v>21.079180538529101</v>
      </c>
      <c r="M79">
        <v>8669</v>
      </c>
      <c r="N79">
        <v>0</v>
      </c>
      <c r="O79">
        <v>0</v>
      </c>
      <c r="P79">
        <v>0</v>
      </c>
      <c r="Q79">
        <v>0</v>
      </c>
      <c r="R79" s="2">
        <v>42614</v>
      </c>
      <c r="S79" t="s">
        <v>10</v>
      </c>
      <c r="T79" t="s">
        <v>11</v>
      </c>
      <c r="U79" t="s">
        <v>74</v>
      </c>
      <c r="V79" t="s">
        <v>74</v>
      </c>
    </row>
    <row r="80" spans="1:22" x14ac:dyDescent="0.25">
      <c r="A80" t="s">
        <v>6</v>
      </c>
      <c r="B80" t="s">
        <v>8</v>
      </c>
      <c r="C80" t="s">
        <v>34</v>
      </c>
      <c r="D80" t="s">
        <v>32</v>
      </c>
      <c r="E80" t="s">
        <v>33</v>
      </c>
      <c r="F80">
        <v>2</v>
      </c>
      <c r="G80" t="s">
        <v>53</v>
      </c>
      <c r="H80">
        <v>17.066474942552802</v>
      </c>
      <c r="I80">
        <v>335</v>
      </c>
      <c r="J80">
        <v>0</v>
      </c>
      <c r="K80">
        <v>0</v>
      </c>
      <c r="L80">
        <v>0.17734284812256559</v>
      </c>
      <c r="M80">
        <v>5</v>
      </c>
      <c r="N80">
        <v>0</v>
      </c>
      <c r="O80">
        <v>0</v>
      </c>
      <c r="P80">
        <v>0</v>
      </c>
      <c r="Q80">
        <v>0</v>
      </c>
      <c r="R80" s="2">
        <v>42614</v>
      </c>
      <c r="S80" t="s">
        <v>10</v>
      </c>
      <c r="T80" t="s">
        <v>11</v>
      </c>
      <c r="U80" t="s">
        <v>74</v>
      </c>
      <c r="V80" t="s">
        <v>74</v>
      </c>
    </row>
    <row r="81" spans="1:22" x14ac:dyDescent="0.25">
      <c r="A81" t="s">
        <v>6</v>
      </c>
      <c r="B81" t="s">
        <v>8</v>
      </c>
      <c r="C81" t="s">
        <v>34</v>
      </c>
      <c r="D81" t="s">
        <v>32</v>
      </c>
      <c r="E81" t="s">
        <v>33</v>
      </c>
      <c r="F81">
        <v>2</v>
      </c>
      <c r="G81" t="s">
        <v>54</v>
      </c>
      <c r="H81">
        <v>0</v>
      </c>
      <c r="I81">
        <v>0</v>
      </c>
      <c r="J81">
        <v>0</v>
      </c>
      <c r="K81">
        <v>0</v>
      </c>
      <c r="L81">
        <v>0</v>
      </c>
      <c r="M81">
        <v>0</v>
      </c>
      <c r="N81">
        <v>0</v>
      </c>
      <c r="O81">
        <v>0</v>
      </c>
      <c r="P81">
        <v>0</v>
      </c>
      <c r="Q81">
        <v>26</v>
      </c>
      <c r="R81" s="2">
        <v>42614</v>
      </c>
      <c r="S81" t="s">
        <v>10</v>
      </c>
      <c r="T81" t="s">
        <v>11</v>
      </c>
      <c r="U81" t="s">
        <v>74</v>
      </c>
      <c r="V81" t="s">
        <v>74</v>
      </c>
    </row>
    <row r="82" spans="1:22" x14ac:dyDescent="0.25">
      <c r="A82" t="s">
        <v>6</v>
      </c>
      <c r="B82" t="s">
        <v>8</v>
      </c>
      <c r="C82" t="s">
        <v>34</v>
      </c>
      <c r="D82" t="s">
        <v>32</v>
      </c>
      <c r="E82" t="s">
        <v>33</v>
      </c>
      <c r="F82">
        <v>2</v>
      </c>
      <c r="G82" t="s">
        <v>55</v>
      </c>
      <c r="H82">
        <v>2.0961885065179731</v>
      </c>
      <c r="I82">
        <v>46</v>
      </c>
      <c r="J82">
        <v>0.52746155558209684</v>
      </c>
      <c r="K82">
        <v>91</v>
      </c>
      <c r="L82">
        <v>16.555589329035271</v>
      </c>
      <c r="M82">
        <v>8257</v>
      </c>
      <c r="N82">
        <v>0</v>
      </c>
      <c r="O82">
        <v>0</v>
      </c>
      <c r="P82">
        <v>0</v>
      </c>
      <c r="Q82">
        <v>0</v>
      </c>
      <c r="R82" s="2">
        <v>42614</v>
      </c>
      <c r="S82" t="s">
        <v>10</v>
      </c>
      <c r="T82" t="s">
        <v>11</v>
      </c>
      <c r="U82" t="s">
        <v>74</v>
      </c>
      <c r="V82" t="s">
        <v>74</v>
      </c>
    </row>
    <row r="83" spans="1:22" x14ac:dyDescent="0.25">
      <c r="A83" t="s">
        <v>6</v>
      </c>
      <c r="B83" t="s">
        <v>8</v>
      </c>
      <c r="C83" t="s">
        <v>34</v>
      </c>
      <c r="D83" t="s">
        <v>32</v>
      </c>
      <c r="E83" t="s">
        <v>33</v>
      </c>
      <c r="F83">
        <v>3</v>
      </c>
      <c r="G83" t="s">
        <v>53</v>
      </c>
      <c r="H83">
        <v>0.39366095261190182</v>
      </c>
      <c r="I83">
        <v>28</v>
      </c>
      <c r="J83">
        <v>0</v>
      </c>
      <c r="K83">
        <v>0</v>
      </c>
      <c r="L83">
        <v>0.69676408831451697</v>
      </c>
      <c r="M83">
        <v>18</v>
      </c>
      <c r="N83">
        <v>0</v>
      </c>
      <c r="O83">
        <v>0</v>
      </c>
      <c r="P83">
        <v>0</v>
      </c>
      <c r="Q83">
        <v>0</v>
      </c>
      <c r="R83" s="2">
        <v>42614</v>
      </c>
      <c r="S83" t="s">
        <v>10</v>
      </c>
      <c r="T83" t="s">
        <v>11</v>
      </c>
      <c r="U83" t="s">
        <v>74</v>
      </c>
      <c r="V83" t="s">
        <v>74</v>
      </c>
    </row>
    <row r="84" spans="1:22" x14ac:dyDescent="0.25">
      <c r="A84" t="s">
        <v>6</v>
      </c>
      <c r="B84" t="s">
        <v>8</v>
      </c>
      <c r="C84" t="s">
        <v>34</v>
      </c>
      <c r="D84" t="s">
        <v>32</v>
      </c>
      <c r="E84" t="s">
        <v>33</v>
      </c>
      <c r="F84">
        <v>3</v>
      </c>
      <c r="G84" t="s">
        <v>54</v>
      </c>
      <c r="H84">
        <v>0</v>
      </c>
      <c r="I84">
        <v>0</v>
      </c>
      <c r="J84">
        <v>0</v>
      </c>
      <c r="K84">
        <v>0</v>
      </c>
      <c r="L84">
        <v>0</v>
      </c>
      <c r="M84">
        <v>0</v>
      </c>
      <c r="N84">
        <v>0</v>
      </c>
      <c r="O84">
        <v>0</v>
      </c>
      <c r="P84">
        <v>0</v>
      </c>
      <c r="Q84">
        <v>10</v>
      </c>
      <c r="R84" s="2">
        <v>42614</v>
      </c>
      <c r="S84" t="s">
        <v>10</v>
      </c>
      <c r="T84" t="s">
        <v>11</v>
      </c>
      <c r="U84" t="s">
        <v>74</v>
      </c>
      <c r="V84" t="s">
        <v>74</v>
      </c>
    </row>
    <row r="85" spans="1:22" x14ac:dyDescent="0.25">
      <c r="A85" t="s">
        <v>6</v>
      </c>
      <c r="B85" t="s">
        <v>8</v>
      </c>
      <c r="C85" t="s">
        <v>34</v>
      </c>
      <c r="D85" t="s">
        <v>32</v>
      </c>
      <c r="E85" t="s">
        <v>33</v>
      </c>
      <c r="F85">
        <v>3</v>
      </c>
      <c r="G85" t="s">
        <v>55</v>
      </c>
      <c r="H85">
        <v>2.1631686469902549</v>
      </c>
      <c r="I85">
        <v>23</v>
      </c>
      <c r="J85">
        <v>0.25640229595190989</v>
      </c>
      <c r="K85">
        <v>76</v>
      </c>
      <c r="L85">
        <v>16.33119458888412</v>
      </c>
      <c r="M85">
        <v>8605</v>
      </c>
      <c r="N85">
        <v>0</v>
      </c>
      <c r="O85">
        <v>0</v>
      </c>
      <c r="P85">
        <v>0</v>
      </c>
      <c r="Q85">
        <v>0</v>
      </c>
      <c r="R85" s="2">
        <v>42614</v>
      </c>
      <c r="S85" t="s">
        <v>10</v>
      </c>
      <c r="T85" t="s">
        <v>11</v>
      </c>
      <c r="U85" t="s">
        <v>74</v>
      </c>
      <c r="V85" t="s">
        <v>74</v>
      </c>
    </row>
    <row r="86" spans="1:22" x14ac:dyDescent="0.25">
      <c r="A86" t="s">
        <v>6</v>
      </c>
      <c r="B86" t="s">
        <v>8</v>
      </c>
      <c r="C86" t="s">
        <v>35</v>
      </c>
      <c r="D86" t="s">
        <v>36</v>
      </c>
      <c r="E86" t="s">
        <v>37</v>
      </c>
      <c r="F86">
        <v>1</v>
      </c>
      <c r="G86" t="s">
        <v>53</v>
      </c>
      <c r="H86">
        <v>0</v>
      </c>
      <c r="I86">
        <v>0</v>
      </c>
      <c r="J86">
        <v>0</v>
      </c>
      <c r="K86">
        <v>0</v>
      </c>
      <c r="L86">
        <v>0.1171541067028679</v>
      </c>
      <c r="M86">
        <v>6</v>
      </c>
      <c r="N86">
        <v>0</v>
      </c>
      <c r="O86">
        <v>0</v>
      </c>
      <c r="P86">
        <v>0</v>
      </c>
      <c r="Q86">
        <v>0</v>
      </c>
      <c r="R86" s="2">
        <v>42614</v>
      </c>
      <c r="S86" t="s">
        <v>10</v>
      </c>
      <c r="T86" t="s">
        <v>11</v>
      </c>
      <c r="U86" t="s">
        <v>74</v>
      </c>
      <c r="V86" t="s">
        <v>74</v>
      </c>
    </row>
    <row r="87" spans="1:22" x14ac:dyDescent="0.25">
      <c r="A87" t="s">
        <v>6</v>
      </c>
      <c r="B87" t="s">
        <v>8</v>
      </c>
      <c r="C87" t="s">
        <v>35</v>
      </c>
      <c r="D87" t="s">
        <v>36</v>
      </c>
      <c r="E87" t="s">
        <v>37</v>
      </c>
      <c r="F87">
        <v>1</v>
      </c>
      <c r="G87" t="s">
        <v>54</v>
      </c>
      <c r="H87">
        <v>0</v>
      </c>
      <c r="I87">
        <v>0</v>
      </c>
      <c r="J87">
        <v>0</v>
      </c>
      <c r="K87">
        <v>0</v>
      </c>
      <c r="L87">
        <v>0</v>
      </c>
      <c r="M87">
        <v>0</v>
      </c>
      <c r="N87">
        <v>0</v>
      </c>
      <c r="O87">
        <v>0</v>
      </c>
      <c r="P87">
        <v>0</v>
      </c>
      <c r="Q87">
        <v>13</v>
      </c>
      <c r="R87" s="2">
        <v>42614</v>
      </c>
      <c r="S87" t="s">
        <v>10</v>
      </c>
      <c r="T87" t="s">
        <v>11</v>
      </c>
      <c r="U87" t="s">
        <v>74</v>
      </c>
      <c r="V87" t="s">
        <v>74</v>
      </c>
    </row>
    <row r="88" spans="1:22" x14ac:dyDescent="0.25">
      <c r="A88" t="s">
        <v>6</v>
      </c>
      <c r="B88" t="s">
        <v>8</v>
      </c>
      <c r="C88" t="s">
        <v>35</v>
      </c>
      <c r="D88" t="s">
        <v>36</v>
      </c>
      <c r="E88" t="s">
        <v>37</v>
      </c>
      <c r="F88">
        <v>1</v>
      </c>
      <c r="G88" t="s">
        <v>55</v>
      </c>
      <c r="H88">
        <v>2.0701601154609368</v>
      </c>
      <c r="I88">
        <v>28</v>
      </c>
      <c r="J88">
        <v>0.36074581223919971</v>
      </c>
      <c r="K88">
        <v>54</v>
      </c>
      <c r="L88">
        <v>20.771538691642469</v>
      </c>
      <c r="M88">
        <v>8659</v>
      </c>
      <c r="N88">
        <v>0</v>
      </c>
      <c r="O88">
        <v>0</v>
      </c>
      <c r="P88">
        <v>0</v>
      </c>
      <c r="Q88">
        <v>0</v>
      </c>
      <c r="R88" s="2">
        <v>42614</v>
      </c>
      <c r="S88" t="s">
        <v>10</v>
      </c>
      <c r="T88" t="s">
        <v>11</v>
      </c>
      <c r="U88" t="s">
        <v>74</v>
      </c>
      <c r="V88" t="s">
        <v>74</v>
      </c>
    </row>
    <row r="89" spans="1:22" x14ac:dyDescent="0.25">
      <c r="A89" t="s">
        <v>6</v>
      </c>
      <c r="B89" t="s">
        <v>8</v>
      </c>
      <c r="C89" t="s">
        <v>35</v>
      </c>
      <c r="D89" t="s">
        <v>36</v>
      </c>
      <c r="E89" t="s">
        <v>37</v>
      </c>
      <c r="F89">
        <v>2</v>
      </c>
      <c r="G89" t="s">
        <v>53</v>
      </c>
      <c r="H89">
        <v>19.207749407846791</v>
      </c>
      <c r="I89">
        <v>351</v>
      </c>
      <c r="J89">
        <v>0</v>
      </c>
      <c r="K89">
        <v>0</v>
      </c>
      <c r="L89">
        <v>6.9756874529127544E-2</v>
      </c>
      <c r="M89">
        <v>7</v>
      </c>
      <c r="N89">
        <v>0</v>
      </c>
      <c r="O89">
        <v>0</v>
      </c>
      <c r="P89">
        <v>0</v>
      </c>
      <c r="Q89">
        <v>0</v>
      </c>
      <c r="R89" s="2">
        <v>42614</v>
      </c>
      <c r="S89" t="s">
        <v>10</v>
      </c>
      <c r="T89" t="s">
        <v>11</v>
      </c>
      <c r="U89" t="s">
        <v>74</v>
      </c>
      <c r="V89" t="s">
        <v>74</v>
      </c>
    </row>
    <row r="90" spans="1:22" x14ac:dyDescent="0.25">
      <c r="A90" t="s">
        <v>6</v>
      </c>
      <c r="B90" t="s">
        <v>8</v>
      </c>
      <c r="C90" t="s">
        <v>35</v>
      </c>
      <c r="D90" t="s">
        <v>36</v>
      </c>
      <c r="E90" t="s">
        <v>37</v>
      </c>
      <c r="F90">
        <v>2</v>
      </c>
      <c r="G90" t="s">
        <v>54</v>
      </c>
      <c r="H90">
        <v>0</v>
      </c>
      <c r="I90">
        <v>0</v>
      </c>
      <c r="J90">
        <v>0</v>
      </c>
      <c r="K90">
        <v>0</v>
      </c>
      <c r="L90">
        <v>0</v>
      </c>
      <c r="M90">
        <v>0</v>
      </c>
      <c r="N90">
        <v>0</v>
      </c>
      <c r="O90">
        <v>0</v>
      </c>
      <c r="P90">
        <v>0</v>
      </c>
      <c r="Q90">
        <v>28</v>
      </c>
      <c r="R90" s="2">
        <v>42614</v>
      </c>
      <c r="S90" t="s">
        <v>10</v>
      </c>
      <c r="T90" t="s">
        <v>11</v>
      </c>
      <c r="U90" t="s">
        <v>74</v>
      </c>
      <c r="V90" t="s">
        <v>74</v>
      </c>
    </row>
    <row r="91" spans="1:22" x14ac:dyDescent="0.25">
      <c r="A91" t="s">
        <v>6</v>
      </c>
      <c r="B91" t="s">
        <v>8</v>
      </c>
      <c r="C91" t="s">
        <v>35</v>
      </c>
      <c r="D91" t="s">
        <v>36</v>
      </c>
      <c r="E91" t="s">
        <v>37</v>
      </c>
      <c r="F91">
        <v>2</v>
      </c>
      <c r="G91" t="s">
        <v>55</v>
      </c>
      <c r="H91">
        <v>1.844587167515656</v>
      </c>
      <c r="I91">
        <v>31</v>
      </c>
      <c r="J91">
        <v>0.5227233569107006</v>
      </c>
      <c r="K91">
        <v>93</v>
      </c>
      <c r="L91">
        <v>16.19866608505264</v>
      </c>
      <c r="M91">
        <v>8250</v>
      </c>
      <c r="N91">
        <v>0</v>
      </c>
      <c r="O91">
        <v>0</v>
      </c>
      <c r="P91">
        <v>0</v>
      </c>
      <c r="Q91">
        <v>0</v>
      </c>
      <c r="R91" s="2">
        <v>42614</v>
      </c>
      <c r="S91" t="s">
        <v>10</v>
      </c>
      <c r="T91" t="s">
        <v>11</v>
      </c>
      <c r="U91" t="s">
        <v>74</v>
      </c>
      <c r="V91" t="s">
        <v>74</v>
      </c>
    </row>
    <row r="92" spans="1:22" x14ac:dyDescent="0.25">
      <c r="A92" t="s">
        <v>6</v>
      </c>
      <c r="B92" t="s">
        <v>8</v>
      </c>
      <c r="C92" t="s">
        <v>35</v>
      </c>
      <c r="D92" t="s">
        <v>36</v>
      </c>
      <c r="E92" t="s">
        <v>37</v>
      </c>
      <c r="F92">
        <v>3</v>
      </c>
      <c r="G92" t="s">
        <v>53</v>
      </c>
      <c r="H92">
        <v>0.25201925388880952</v>
      </c>
      <c r="I92">
        <v>29</v>
      </c>
      <c r="J92">
        <v>0</v>
      </c>
      <c r="K92">
        <v>0</v>
      </c>
      <c r="L92">
        <v>1.2329798652567161</v>
      </c>
      <c r="M92">
        <v>28</v>
      </c>
      <c r="N92">
        <v>0</v>
      </c>
      <c r="O92">
        <v>0</v>
      </c>
      <c r="P92">
        <v>0</v>
      </c>
      <c r="Q92">
        <v>0</v>
      </c>
      <c r="R92" s="2">
        <v>42614</v>
      </c>
      <c r="S92" t="s">
        <v>10</v>
      </c>
      <c r="T92" t="s">
        <v>11</v>
      </c>
      <c r="U92" t="s">
        <v>74</v>
      </c>
      <c r="V92" t="s">
        <v>74</v>
      </c>
    </row>
    <row r="93" spans="1:22" x14ac:dyDescent="0.25">
      <c r="A93" t="s">
        <v>6</v>
      </c>
      <c r="B93" t="s">
        <v>8</v>
      </c>
      <c r="C93" t="s">
        <v>35</v>
      </c>
      <c r="D93" t="s">
        <v>36</v>
      </c>
      <c r="E93" t="s">
        <v>37</v>
      </c>
      <c r="F93">
        <v>3</v>
      </c>
      <c r="G93" t="s">
        <v>54</v>
      </c>
      <c r="H93">
        <v>0</v>
      </c>
      <c r="I93">
        <v>0</v>
      </c>
      <c r="J93">
        <v>0</v>
      </c>
      <c r="K93">
        <v>0</v>
      </c>
      <c r="L93">
        <v>0</v>
      </c>
      <c r="M93">
        <v>0</v>
      </c>
      <c r="N93">
        <v>0</v>
      </c>
      <c r="O93">
        <v>0</v>
      </c>
      <c r="P93">
        <v>0</v>
      </c>
      <c r="Q93">
        <v>11</v>
      </c>
      <c r="R93" s="2">
        <v>42614</v>
      </c>
      <c r="S93" t="s">
        <v>10</v>
      </c>
      <c r="T93" t="s">
        <v>11</v>
      </c>
      <c r="U93" t="s">
        <v>74</v>
      </c>
      <c r="V93" t="s">
        <v>74</v>
      </c>
    </row>
    <row r="94" spans="1:22" x14ac:dyDescent="0.25">
      <c r="A94" t="s">
        <v>6</v>
      </c>
      <c r="B94" t="s">
        <v>8</v>
      </c>
      <c r="C94" t="s">
        <v>35</v>
      </c>
      <c r="D94" t="s">
        <v>36</v>
      </c>
      <c r="E94" t="s">
        <v>37</v>
      </c>
      <c r="F94">
        <v>3</v>
      </c>
      <c r="G94" t="s">
        <v>55</v>
      </c>
      <c r="H94">
        <v>3.56767500814574</v>
      </c>
      <c r="I94">
        <v>24</v>
      </c>
      <c r="J94">
        <v>0.31931242135967791</v>
      </c>
      <c r="K94">
        <v>93</v>
      </c>
      <c r="L94">
        <v>16.02434808677782</v>
      </c>
      <c r="M94">
        <v>8575</v>
      </c>
      <c r="N94">
        <v>0</v>
      </c>
      <c r="O94">
        <v>0</v>
      </c>
      <c r="P94">
        <v>0</v>
      </c>
      <c r="Q94">
        <v>0</v>
      </c>
      <c r="R94" s="2">
        <v>42614</v>
      </c>
      <c r="S94" t="s">
        <v>10</v>
      </c>
      <c r="T94" t="s">
        <v>11</v>
      </c>
      <c r="U94" t="s">
        <v>74</v>
      </c>
      <c r="V94" t="s">
        <v>74</v>
      </c>
    </row>
    <row r="95" spans="1:22" x14ac:dyDescent="0.25">
      <c r="A95" t="s">
        <v>6</v>
      </c>
      <c r="B95" t="s">
        <v>8</v>
      </c>
      <c r="C95" t="s">
        <v>38</v>
      </c>
      <c r="D95" t="s">
        <v>39</v>
      </c>
      <c r="E95" t="s">
        <v>40</v>
      </c>
      <c r="F95">
        <v>1</v>
      </c>
      <c r="G95" t="s">
        <v>53</v>
      </c>
      <c r="H95">
        <v>1.970624939054191</v>
      </c>
      <c r="I95">
        <v>58</v>
      </c>
      <c r="J95">
        <v>0</v>
      </c>
      <c r="K95">
        <v>0</v>
      </c>
      <c r="L95">
        <v>1.0351835578754169</v>
      </c>
      <c r="M95">
        <v>17</v>
      </c>
      <c r="N95">
        <v>0</v>
      </c>
      <c r="O95">
        <v>0</v>
      </c>
      <c r="P95">
        <v>0</v>
      </c>
      <c r="Q95">
        <v>0</v>
      </c>
      <c r="R95" s="2">
        <v>42614</v>
      </c>
      <c r="S95" t="s">
        <v>10</v>
      </c>
      <c r="T95" t="s">
        <v>11</v>
      </c>
      <c r="U95" t="s">
        <v>74</v>
      </c>
      <c r="V95" t="s">
        <v>74</v>
      </c>
    </row>
    <row r="96" spans="1:22" x14ac:dyDescent="0.25">
      <c r="A96" t="s">
        <v>6</v>
      </c>
      <c r="B96" t="s">
        <v>8</v>
      </c>
      <c r="C96" t="s">
        <v>38</v>
      </c>
      <c r="D96" t="s">
        <v>39</v>
      </c>
      <c r="E96" t="s">
        <v>40</v>
      </c>
      <c r="F96">
        <v>1</v>
      </c>
      <c r="G96" t="s">
        <v>54</v>
      </c>
      <c r="H96">
        <v>0</v>
      </c>
      <c r="I96">
        <v>0</v>
      </c>
      <c r="J96">
        <v>0</v>
      </c>
      <c r="K96">
        <v>0</v>
      </c>
      <c r="L96">
        <v>0</v>
      </c>
      <c r="M96">
        <v>0</v>
      </c>
      <c r="N96">
        <v>0</v>
      </c>
      <c r="O96">
        <v>0</v>
      </c>
      <c r="P96">
        <v>0</v>
      </c>
      <c r="Q96">
        <v>13</v>
      </c>
      <c r="R96" s="2">
        <v>42614</v>
      </c>
      <c r="S96" t="s">
        <v>10</v>
      </c>
      <c r="T96" t="s">
        <v>11</v>
      </c>
      <c r="U96" t="s">
        <v>74</v>
      </c>
      <c r="V96" t="s">
        <v>74</v>
      </c>
    </row>
    <row r="97" spans="1:22" x14ac:dyDescent="0.25">
      <c r="A97" t="s">
        <v>6</v>
      </c>
      <c r="B97" t="s">
        <v>8</v>
      </c>
      <c r="C97" t="s">
        <v>38</v>
      </c>
      <c r="D97" t="s">
        <v>39</v>
      </c>
      <c r="E97" t="s">
        <v>40</v>
      </c>
      <c r="F97">
        <v>1</v>
      </c>
      <c r="G97" t="s">
        <v>55</v>
      </c>
      <c r="H97">
        <v>5.2815983224982253</v>
      </c>
      <c r="I97">
        <v>66</v>
      </c>
      <c r="J97">
        <v>0.23787903079607431</v>
      </c>
      <c r="K97">
        <v>37</v>
      </c>
      <c r="L97">
        <v>21.161196928465969</v>
      </c>
      <c r="M97">
        <v>8569</v>
      </c>
      <c r="N97">
        <v>0</v>
      </c>
      <c r="O97">
        <v>0</v>
      </c>
      <c r="P97">
        <v>0</v>
      </c>
      <c r="Q97">
        <v>0</v>
      </c>
      <c r="R97" s="2">
        <v>42614</v>
      </c>
      <c r="S97" t="s">
        <v>10</v>
      </c>
      <c r="T97" t="s">
        <v>11</v>
      </c>
      <c r="U97" t="s">
        <v>74</v>
      </c>
      <c r="V97" t="s">
        <v>74</v>
      </c>
    </row>
    <row r="98" spans="1:22" x14ac:dyDescent="0.25">
      <c r="A98" t="s">
        <v>6</v>
      </c>
      <c r="B98" t="s">
        <v>8</v>
      </c>
      <c r="C98" t="s">
        <v>38</v>
      </c>
      <c r="D98" t="s">
        <v>39</v>
      </c>
      <c r="E98" t="s">
        <v>40</v>
      </c>
      <c r="F98">
        <v>2</v>
      </c>
      <c r="G98" t="s">
        <v>53</v>
      </c>
      <c r="H98">
        <v>26.245269510348201</v>
      </c>
      <c r="I98">
        <v>455</v>
      </c>
      <c r="J98">
        <v>0</v>
      </c>
      <c r="K98">
        <v>0</v>
      </c>
      <c r="L98">
        <v>0.87777003934086306</v>
      </c>
      <c r="M98">
        <v>18</v>
      </c>
      <c r="N98">
        <v>0</v>
      </c>
      <c r="O98">
        <v>0</v>
      </c>
      <c r="P98">
        <v>0</v>
      </c>
      <c r="Q98">
        <v>0</v>
      </c>
      <c r="R98" s="2">
        <v>42614</v>
      </c>
      <c r="S98" t="s">
        <v>10</v>
      </c>
      <c r="T98" t="s">
        <v>11</v>
      </c>
      <c r="U98" t="s">
        <v>74</v>
      </c>
      <c r="V98" t="s">
        <v>74</v>
      </c>
    </row>
    <row r="99" spans="1:22" x14ac:dyDescent="0.25">
      <c r="A99" t="s">
        <v>6</v>
      </c>
      <c r="B99" t="s">
        <v>8</v>
      </c>
      <c r="C99" t="s">
        <v>38</v>
      </c>
      <c r="D99" t="s">
        <v>39</v>
      </c>
      <c r="E99" t="s">
        <v>40</v>
      </c>
      <c r="F99">
        <v>2</v>
      </c>
      <c r="G99" t="s">
        <v>54</v>
      </c>
      <c r="H99">
        <v>0</v>
      </c>
      <c r="I99">
        <v>0</v>
      </c>
      <c r="J99">
        <v>0</v>
      </c>
      <c r="K99">
        <v>0</v>
      </c>
      <c r="L99">
        <v>0</v>
      </c>
      <c r="M99">
        <v>0</v>
      </c>
      <c r="N99">
        <v>0</v>
      </c>
      <c r="O99">
        <v>0</v>
      </c>
      <c r="P99">
        <v>0</v>
      </c>
      <c r="Q99">
        <v>26</v>
      </c>
      <c r="R99" s="2">
        <v>42614</v>
      </c>
      <c r="S99" t="s">
        <v>10</v>
      </c>
      <c r="T99" t="s">
        <v>11</v>
      </c>
      <c r="U99" t="s">
        <v>74</v>
      </c>
      <c r="V99" t="s">
        <v>74</v>
      </c>
    </row>
    <row r="100" spans="1:22" x14ac:dyDescent="0.25">
      <c r="A100" t="s">
        <v>6</v>
      </c>
      <c r="B100" t="s">
        <v>8</v>
      </c>
      <c r="C100" t="s">
        <v>38</v>
      </c>
      <c r="D100" t="s">
        <v>39</v>
      </c>
      <c r="E100" t="s">
        <v>40</v>
      </c>
      <c r="F100">
        <v>2</v>
      </c>
      <c r="G100" t="s">
        <v>55</v>
      </c>
      <c r="H100">
        <v>7.8382969529145736</v>
      </c>
      <c r="I100">
        <v>102</v>
      </c>
      <c r="J100">
        <v>0.33416766335850118</v>
      </c>
      <c r="K100">
        <v>71</v>
      </c>
      <c r="L100">
        <v>16.350042459476249</v>
      </c>
      <c r="M100">
        <v>8088</v>
      </c>
      <c r="N100">
        <v>0</v>
      </c>
      <c r="O100">
        <v>0</v>
      </c>
      <c r="P100">
        <v>0</v>
      </c>
      <c r="Q100">
        <v>0</v>
      </c>
      <c r="R100" s="2">
        <v>42614</v>
      </c>
      <c r="S100" t="s">
        <v>10</v>
      </c>
      <c r="T100" t="s">
        <v>11</v>
      </c>
      <c r="U100" t="s">
        <v>74</v>
      </c>
      <c r="V100" t="s">
        <v>74</v>
      </c>
    </row>
    <row r="101" spans="1:22" x14ac:dyDescent="0.25">
      <c r="A101" t="s">
        <v>6</v>
      </c>
      <c r="B101" t="s">
        <v>8</v>
      </c>
      <c r="C101" t="s">
        <v>38</v>
      </c>
      <c r="D101" t="s">
        <v>39</v>
      </c>
      <c r="E101" t="s">
        <v>40</v>
      </c>
      <c r="F101">
        <v>3</v>
      </c>
      <c r="G101" t="s">
        <v>53</v>
      </c>
      <c r="H101">
        <v>3.2143742923697229</v>
      </c>
      <c r="I101">
        <v>120</v>
      </c>
      <c r="J101">
        <v>0</v>
      </c>
      <c r="K101">
        <v>0</v>
      </c>
      <c r="L101">
        <v>1.2842942296137081</v>
      </c>
      <c r="M101">
        <v>38</v>
      </c>
      <c r="N101">
        <v>0</v>
      </c>
      <c r="O101">
        <v>0</v>
      </c>
      <c r="P101">
        <v>0</v>
      </c>
      <c r="Q101">
        <v>0</v>
      </c>
      <c r="R101" s="2">
        <v>42614</v>
      </c>
      <c r="S101" t="s">
        <v>10</v>
      </c>
      <c r="T101" t="s">
        <v>11</v>
      </c>
      <c r="U101" t="s">
        <v>74</v>
      </c>
      <c r="V101" t="s">
        <v>74</v>
      </c>
    </row>
    <row r="102" spans="1:22" x14ac:dyDescent="0.25">
      <c r="A102" t="s">
        <v>6</v>
      </c>
      <c r="B102" t="s">
        <v>8</v>
      </c>
      <c r="C102" t="s">
        <v>38</v>
      </c>
      <c r="D102" t="s">
        <v>39</v>
      </c>
      <c r="E102" t="s">
        <v>40</v>
      </c>
      <c r="F102">
        <v>3</v>
      </c>
      <c r="G102" t="s">
        <v>54</v>
      </c>
      <c r="H102">
        <v>0</v>
      </c>
      <c r="I102">
        <v>0</v>
      </c>
      <c r="J102">
        <v>0</v>
      </c>
      <c r="K102">
        <v>0</v>
      </c>
      <c r="L102">
        <v>0</v>
      </c>
      <c r="M102">
        <v>0</v>
      </c>
      <c r="N102">
        <v>0</v>
      </c>
      <c r="O102">
        <v>0</v>
      </c>
      <c r="P102">
        <v>0</v>
      </c>
      <c r="Q102">
        <v>8</v>
      </c>
      <c r="R102" s="2">
        <v>42614</v>
      </c>
      <c r="S102" t="s">
        <v>10</v>
      </c>
      <c r="T102" t="s">
        <v>11</v>
      </c>
      <c r="U102" t="s">
        <v>74</v>
      </c>
      <c r="V102" t="s">
        <v>74</v>
      </c>
    </row>
    <row r="103" spans="1:22" x14ac:dyDescent="0.25">
      <c r="A103" t="s">
        <v>6</v>
      </c>
      <c r="B103" t="s">
        <v>8</v>
      </c>
      <c r="C103" t="s">
        <v>38</v>
      </c>
      <c r="D103" t="s">
        <v>39</v>
      </c>
      <c r="E103" t="s">
        <v>40</v>
      </c>
      <c r="F103">
        <v>3</v>
      </c>
      <c r="G103" t="s">
        <v>55</v>
      </c>
      <c r="H103">
        <v>10.09426423334585</v>
      </c>
      <c r="I103">
        <v>74</v>
      </c>
      <c r="J103">
        <v>0.21907029672286121</v>
      </c>
      <c r="K103">
        <v>66</v>
      </c>
      <c r="L103">
        <v>16.515734198474672</v>
      </c>
      <c r="M103">
        <v>8454</v>
      </c>
      <c r="N103">
        <v>0</v>
      </c>
      <c r="O103">
        <v>0</v>
      </c>
      <c r="P103">
        <v>0</v>
      </c>
      <c r="Q103">
        <v>0</v>
      </c>
      <c r="R103" s="2">
        <v>42614</v>
      </c>
      <c r="S103" t="s">
        <v>10</v>
      </c>
      <c r="T103" t="s">
        <v>11</v>
      </c>
      <c r="U103" t="s">
        <v>74</v>
      </c>
      <c r="V103" t="s">
        <v>74</v>
      </c>
    </row>
    <row r="104" spans="1:22" x14ac:dyDescent="0.25">
      <c r="A104" t="s">
        <v>6</v>
      </c>
      <c r="B104" t="s">
        <v>9</v>
      </c>
      <c r="C104" t="s">
        <v>26</v>
      </c>
      <c r="D104" t="s">
        <v>27</v>
      </c>
      <c r="E104" t="s">
        <v>28</v>
      </c>
      <c r="F104">
        <v>1</v>
      </c>
      <c r="G104" t="s">
        <v>54</v>
      </c>
      <c r="H104">
        <v>1.264208637268589</v>
      </c>
      <c r="I104">
        <v>18</v>
      </c>
      <c r="J104">
        <v>0.28076392579940512</v>
      </c>
      <c r="K104">
        <v>25</v>
      </c>
      <c r="L104">
        <v>0</v>
      </c>
      <c r="M104">
        <v>0</v>
      </c>
      <c r="N104">
        <v>0</v>
      </c>
      <c r="O104">
        <v>0</v>
      </c>
      <c r="P104">
        <v>0</v>
      </c>
      <c r="Q104">
        <v>8420</v>
      </c>
      <c r="R104" s="2">
        <v>42614</v>
      </c>
      <c r="S104" t="s">
        <v>10</v>
      </c>
      <c r="T104" t="s">
        <v>11</v>
      </c>
      <c r="U104" t="s">
        <v>74</v>
      </c>
      <c r="V104" t="s">
        <v>74</v>
      </c>
    </row>
    <row r="105" spans="1:22" x14ac:dyDescent="0.25">
      <c r="A105" t="s">
        <v>6</v>
      </c>
      <c r="B105" t="s">
        <v>9</v>
      </c>
      <c r="C105" t="s">
        <v>26</v>
      </c>
      <c r="D105" t="s">
        <v>27</v>
      </c>
      <c r="E105" t="s">
        <v>28</v>
      </c>
      <c r="F105">
        <v>1</v>
      </c>
      <c r="G105" t="s">
        <v>55</v>
      </c>
      <c r="H105">
        <v>0.9711082492172608</v>
      </c>
      <c r="I105">
        <v>19</v>
      </c>
      <c r="J105">
        <v>7.3829199475874005E-2</v>
      </c>
      <c r="K105">
        <v>14</v>
      </c>
      <c r="L105">
        <v>0.31431601147531418</v>
      </c>
      <c r="M105">
        <v>264</v>
      </c>
      <c r="N105">
        <v>0</v>
      </c>
      <c r="O105">
        <v>0</v>
      </c>
      <c r="P105">
        <v>0</v>
      </c>
      <c r="Q105">
        <v>0</v>
      </c>
      <c r="R105" s="2">
        <v>42614</v>
      </c>
      <c r="S105" t="s">
        <v>10</v>
      </c>
      <c r="T105" t="s">
        <v>11</v>
      </c>
      <c r="U105" t="s">
        <v>74</v>
      </c>
      <c r="V105" t="s">
        <v>74</v>
      </c>
    </row>
    <row r="106" spans="1:22" x14ac:dyDescent="0.25">
      <c r="A106" t="s">
        <v>6</v>
      </c>
      <c r="B106" t="s">
        <v>9</v>
      </c>
      <c r="C106" t="s">
        <v>26</v>
      </c>
      <c r="D106" t="s">
        <v>27</v>
      </c>
      <c r="E106" t="s">
        <v>28</v>
      </c>
      <c r="F106">
        <v>2</v>
      </c>
      <c r="G106" t="s">
        <v>53</v>
      </c>
      <c r="H106">
        <v>7.1111454634006872</v>
      </c>
      <c r="I106">
        <v>129</v>
      </c>
      <c r="J106">
        <v>0</v>
      </c>
      <c r="K106">
        <v>0</v>
      </c>
      <c r="L106">
        <v>1.0155022369304181</v>
      </c>
      <c r="M106">
        <v>26</v>
      </c>
      <c r="N106">
        <v>0</v>
      </c>
      <c r="O106">
        <v>0</v>
      </c>
      <c r="P106">
        <v>0</v>
      </c>
      <c r="Q106">
        <v>0</v>
      </c>
      <c r="R106" s="2">
        <v>42614</v>
      </c>
      <c r="S106" t="s">
        <v>10</v>
      </c>
      <c r="T106" t="s">
        <v>11</v>
      </c>
      <c r="U106" t="s">
        <v>74</v>
      </c>
      <c r="V106" t="s">
        <v>74</v>
      </c>
    </row>
    <row r="107" spans="1:22" x14ac:dyDescent="0.25">
      <c r="A107" t="s">
        <v>6</v>
      </c>
      <c r="B107" t="s">
        <v>9</v>
      </c>
      <c r="C107" t="s">
        <v>26</v>
      </c>
      <c r="D107" t="s">
        <v>27</v>
      </c>
      <c r="E107" t="s">
        <v>28</v>
      </c>
      <c r="F107">
        <v>2</v>
      </c>
      <c r="G107" t="s">
        <v>54</v>
      </c>
      <c r="H107">
        <v>2.6612314017050762</v>
      </c>
      <c r="I107">
        <v>74</v>
      </c>
      <c r="J107">
        <v>0.59346586099091947</v>
      </c>
      <c r="K107">
        <v>41</v>
      </c>
      <c r="L107">
        <v>0</v>
      </c>
      <c r="M107">
        <v>0</v>
      </c>
      <c r="N107">
        <v>0</v>
      </c>
      <c r="O107">
        <v>0</v>
      </c>
      <c r="P107">
        <v>0</v>
      </c>
      <c r="Q107">
        <v>8393</v>
      </c>
      <c r="R107" s="2">
        <v>42614</v>
      </c>
      <c r="S107" t="s">
        <v>10</v>
      </c>
      <c r="T107" t="s">
        <v>11</v>
      </c>
      <c r="U107" t="s">
        <v>74</v>
      </c>
      <c r="V107" t="s">
        <v>74</v>
      </c>
    </row>
    <row r="108" spans="1:22" x14ac:dyDescent="0.25">
      <c r="A108" t="s">
        <v>6</v>
      </c>
      <c r="B108" t="s">
        <v>9</v>
      </c>
      <c r="C108" t="s">
        <v>26</v>
      </c>
      <c r="D108" t="s">
        <v>27</v>
      </c>
      <c r="E108" t="s">
        <v>28</v>
      </c>
      <c r="F108">
        <v>2</v>
      </c>
      <c r="G108" t="s">
        <v>55</v>
      </c>
      <c r="H108">
        <v>1.190162181335501</v>
      </c>
      <c r="I108">
        <v>17</v>
      </c>
      <c r="J108">
        <v>9.1073747347349479E-2</v>
      </c>
      <c r="K108">
        <v>12</v>
      </c>
      <c r="L108">
        <v>0.15099792805789919</v>
      </c>
      <c r="M108">
        <v>68</v>
      </c>
      <c r="N108">
        <v>0</v>
      </c>
      <c r="O108">
        <v>0</v>
      </c>
      <c r="P108">
        <v>0</v>
      </c>
      <c r="Q108">
        <v>0</v>
      </c>
      <c r="R108" s="2">
        <v>42614</v>
      </c>
      <c r="S108" t="s">
        <v>10</v>
      </c>
      <c r="T108" t="s">
        <v>11</v>
      </c>
      <c r="U108" t="s">
        <v>74</v>
      </c>
      <c r="V108" t="s">
        <v>74</v>
      </c>
    </row>
    <row r="109" spans="1:22" x14ac:dyDescent="0.25">
      <c r="A109" t="s">
        <v>6</v>
      </c>
      <c r="B109" t="s">
        <v>9</v>
      </c>
      <c r="C109" t="s">
        <v>26</v>
      </c>
      <c r="D109" t="s">
        <v>27</v>
      </c>
      <c r="E109" t="s">
        <v>28</v>
      </c>
      <c r="F109">
        <v>3</v>
      </c>
      <c r="G109" t="s">
        <v>53</v>
      </c>
      <c r="H109">
        <v>0.16538462087160261</v>
      </c>
      <c r="I109">
        <v>12</v>
      </c>
      <c r="J109">
        <v>0</v>
      </c>
      <c r="K109">
        <v>0</v>
      </c>
      <c r="L109">
        <v>0.58095560357050458</v>
      </c>
      <c r="M109">
        <v>10</v>
      </c>
      <c r="N109">
        <v>0</v>
      </c>
      <c r="O109">
        <v>0</v>
      </c>
      <c r="P109">
        <v>0</v>
      </c>
      <c r="Q109">
        <v>0</v>
      </c>
      <c r="R109" s="2">
        <v>42614</v>
      </c>
      <c r="S109" t="s">
        <v>10</v>
      </c>
      <c r="T109" t="s">
        <v>11</v>
      </c>
      <c r="U109" t="s">
        <v>74</v>
      </c>
      <c r="V109" t="s">
        <v>74</v>
      </c>
    </row>
    <row r="110" spans="1:22" x14ac:dyDescent="0.25">
      <c r="A110" t="s">
        <v>6</v>
      </c>
      <c r="B110" t="s">
        <v>9</v>
      </c>
      <c r="C110" t="s">
        <v>26</v>
      </c>
      <c r="D110" t="s">
        <v>27</v>
      </c>
      <c r="E110" t="s">
        <v>28</v>
      </c>
      <c r="F110">
        <v>3</v>
      </c>
      <c r="G110" t="s">
        <v>54</v>
      </c>
      <c r="H110">
        <v>3.2958646728949601</v>
      </c>
      <c r="I110">
        <v>38</v>
      </c>
      <c r="J110">
        <v>0.58959542671532761</v>
      </c>
      <c r="K110">
        <v>40</v>
      </c>
      <c r="L110">
        <v>0</v>
      </c>
      <c r="M110">
        <v>0</v>
      </c>
      <c r="N110">
        <v>0</v>
      </c>
      <c r="O110">
        <v>0</v>
      </c>
      <c r="P110">
        <v>0</v>
      </c>
      <c r="Q110">
        <v>8648</v>
      </c>
      <c r="R110" s="2">
        <v>42614</v>
      </c>
      <c r="S110" t="s">
        <v>10</v>
      </c>
      <c r="T110" t="s">
        <v>11</v>
      </c>
      <c r="U110" t="s">
        <v>74</v>
      </c>
      <c r="V110" t="s">
        <v>74</v>
      </c>
    </row>
    <row r="111" spans="1:22" x14ac:dyDescent="0.25">
      <c r="A111" t="s">
        <v>6</v>
      </c>
      <c r="B111" t="s">
        <v>9</v>
      </c>
      <c r="C111" t="s">
        <v>26</v>
      </c>
      <c r="D111" t="s">
        <v>27</v>
      </c>
      <c r="E111" t="s">
        <v>28</v>
      </c>
      <c r="F111">
        <v>3</v>
      </c>
      <c r="G111" t="s">
        <v>55</v>
      </c>
      <c r="H111">
        <v>0</v>
      </c>
      <c r="I111">
        <v>0</v>
      </c>
      <c r="J111">
        <v>0</v>
      </c>
      <c r="K111">
        <v>0</v>
      </c>
      <c r="L111">
        <v>1.35228558753419E-2</v>
      </c>
      <c r="M111">
        <v>12</v>
      </c>
      <c r="N111">
        <v>0</v>
      </c>
      <c r="O111">
        <v>0</v>
      </c>
      <c r="P111">
        <v>0</v>
      </c>
      <c r="Q111">
        <v>0</v>
      </c>
      <c r="R111" s="2">
        <v>42614</v>
      </c>
      <c r="S111" t="s">
        <v>10</v>
      </c>
      <c r="T111" t="s">
        <v>11</v>
      </c>
      <c r="U111" t="s">
        <v>74</v>
      </c>
      <c r="V111" t="s">
        <v>74</v>
      </c>
    </row>
    <row r="112" spans="1:22" x14ac:dyDescent="0.25">
      <c r="A112" t="s">
        <v>6</v>
      </c>
      <c r="B112" t="s">
        <v>9</v>
      </c>
      <c r="C112" t="s">
        <v>29</v>
      </c>
      <c r="D112" t="s">
        <v>30</v>
      </c>
      <c r="E112" t="s">
        <v>28</v>
      </c>
      <c r="F112">
        <v>1</v>
      </c>
      <c r="G112" t="s">
        <v>53</v>
      </c>
      <c r="H112">
        <v>8.5934239826587724E-2</v>
      </c>
      <c r="I112">
        <v>7</v>
      </c>
      <c r="J112">
        <v>0</v>
      </c>
      <c r="K112">
        <v>0</v>
      </c>
      <c r="L112">
        <v>0.52284295940266579</v>
      </c>
      <c r="M112">
        <v>21</v>
      </c>
      <c r="N112">
        <v>0</v>
      </c>
      <c r="O112">
        <v>0</v>
      </c>
      <c r="P112">
        <v>0</v>
      </c>
      <c r="Q112">
        <v>0</v>
      </c>
      <c r="R112" s="2">
        <v>42614</v>
      </c>
      <c r="S112" t="s">
        <v>10</v>
      </c>
      <c r="T112" t="s">
        <v>11</v>
      </c>
      <c r="U112" t="s">
        <v>74</v>
      </c>
      <c r="V112" t="s">
        <v>74</v>
      </c>
    </row>
    <row r="113" spans="1:22" x14ac:dyDescent="0.25">
      <c r="A113" t="s">
        <v>6</v>
      </c>
      <c r="B113" t="s">
        <v>9</v>
      </c>
      <c r="C113" t="s">
        <v>29</v>
      </c>
      <c r="D113" t="s">
        <v>30</v>
      </c>
      <c r="E113" t="s">
        <v>28</v>
      </c>
      <c r="F113">
        <v>1</v>
      </c>
      <c r="G113" t="s">
        <v>54</v>
      </c>
      <c r="H113">
        <v>3.1558691903015221</v>
      </c>
      <c r="I113">
        <v>51</v>
      </c>
      <c r="J113">
        <v>0.61285619401191327</v>
      </c>
      <c r="K113">
        <v>28</v>
      </c>
      <c r="L113">
        <v>0</v>
      </c>
      <c r="M113">
        <v>0</v>
      </c>
      <c r="N113">
        <v>0</v>
      </c>
      <c r="O113">
        <v>0</v>
      </c>
      <c r="P113">
        <v>0</v>
      </c>
      <c r="Q113">
        <v>8444</v>
      </c>
      <c r="R113" s="2">
        <v>42614</v>
      </c>
      <c r="S113" t="s">
        <v>10</v>
      </c>
      <c r="T113" t="s">
        <v>11</v>
      </c>
      <c r="U113" t="s">
        <v>74</v>
      </c>
      <c r="V113" t="s">
        <v>74</v>
      </c>
    </row>
    <row r="114" spans="1:22" x14ac:dyDescent="0.25">
      <c r="A114" t="s">
        <v>6</v>
      </c>
      <c r="B114" t="s">
        <v>9</v>
      </c>
      <c r="C114" t="s">
        <v>29</v>
      </c>
      <c r="D114" t="s">
        <v>30</v>
      </c>
      <c r="E114" t="s">
        <v>28</v>
      </c>
      <c r="F114">
        <v>1</v>
      </c>
      <c r="G114" t="s">
        <v>55</v>
      </c>
      <c r="H114">
        <v>0.226174907934928</v>
      </c>
      <c r="I114">
        <v>7</v>
      </c>
      <c r="J114">
        <v>0.14945549628838209</v>
      </c>
      <c r="K114">
        <v>27</v>
      </c>
      <c r="L114">
        <v>0.58780158102453617</v>
      </c>
      <c r="M114">
        <v>175</v>
      </c>
      <c r="N114">
        <v>0</v>
      </c>
      <c r="O114">
        <v>0</v>
      </c>
      <c r="P114">
        <v>0</v>
      </c>
      <c r="Q114">
        <v>0</v>
      </c>
      <c r="R114" s="2">
        <v>42614</v>
      </c>
      <c r="S114" t="s">
        <v>10</v>
      </c>
      <c r="T114" t="s">
        <v>11</v>
      </c>
      <c r="U114" t="s">
        <v>74</v>
      </c>
      <c r="V114" t="s">
        <v>74</v>
      </c>
    </row>
    <row r="115" spans="1:22" x14ac:dyDescent="0.25">
      <c r="A115" t="s">
        <v>6</v>
      </c>
      <c r="B115" t="s">
        <v>9</v>
      </c>
      <c r="C115" t="s">
        <v>29</v>
      </c>
      <c r="D115" t="s">
        <v>30</v>
      </c>
      <c r="E115" t="s">
        <v>28</v>
      </c>
      <c r="F115">
        <v>2</v>
      </c>
      <c r="G115" t="s">
        <v>53</v>
      </c>
      <c r="H115">
        <v>18.946719151810051</v>
      </c>
      <c r="I115">
        <v>376</v>
      </c>
      <c r="J115">
        <v>0</v>
      </c>
      <c r="K115">
        <v>0</v>
      </c>
      <c r="L115">
        <v>0.2811687000160884</v>
      </c>
      <c r="M115">
        <v>10</v>
      </c>
      <c r="N115">
        <v>0</v>
      </c>
      <c r="O115">
        <v>0</v>
      </c>
      <c r="P115">
        <v>0</v>
      </c>
      <c r="Q115">
        <v>0</v>
      </c>
      <c r="R115" s="2">
        <v>42614</v>
      </c>
      <c r="S115" t="s">
        <v>10</v>
      </c>
      <c r="T115" t="s">
        <v>11</v>
      </c>
      <c r="U115" t="s">
        <v>74</v>
      </c>
      <c r="V115" t="s">
        <v>74</v>
      </c>
    </row>
    <row r="116" spans="1:22" x14ac:dyDescent="0.25">
      <c r="A116" t="s">
        <v>6</v>
      </c>
      <c r="B116" t="s">
        <v>9</v>
      </c>
      <c r="C116" t="s">
        <v>29</v>
      </c>
      <c r="D116" t="s">
        <v>30</v>
      </c>
      <c r="E116" t="s">
        <v>28</v>
      </c>
      <c r="F116">
        <v>2</v>
      </c>
      <c r="G116" t="s">
        <v>54</v>
      </c>
      <c r="H116">
        <v>2.8220321313749999</v>
      </c>
      <c r="I116">
        <v>63</v>
      </c>
      <c r="J116">
        <v>0.57387193675107495</v>
      </c>
      <c r="K116">
        <v>42</v>
      </c>
      <c r="L116">
        <v>0</v>
      </c>
      <c r="M116">
        <v>0</v>
      </c>
      <c r="N116">
        <v>0</v>
      </c>
      <c r="O116">
        <v>0</v>
      </c>
      <c r="P116">
        <v>0</v>
      </c>
      <c r="Q116">
        <v>8117</v>
      </c>
      <c r="R116" s="2">
        <v>42614</v>
      </c>
      <c r="S116" t="s">
        <v>10</v>
      </c>
      <c r="T116" t="s">
        <v>11</v>
      </c>
      <c r="U116" t="s">
        <v>74</v>
      </c>
      <c r="V116" t="s">
        <v>74</v>
      </c>
    </row>
    <row r="117" spans="1:22" x14ac:dyDescent="0.25">
      <c r="A117" t="s">
        <v>6</v>
      </c>
      <c r="B117" t="s">
        <v>9</v>
      </c>
      <c r="C117" t="s">
        <v>29</v>
      </c>
      <c r="D117" t="s">
        <v>30</v>
      </c>
      <c r="E117" t="s">
        <v>28</v>
      </c>
      <c r="F117">
        <v>2</v>
      </c>
      <c r="G117" t="s">
        <v>55</v>
      </c>
      <c r="H117">
        <v>0.1194796774579284</v>
      </c>
      <c r="I117">
        <v>7</v>
      </c>
      <c r="J117">
        <v>0.27959613704640152</v>
      </c>
      <c r="K117">
        <v>34</v>
      </c>
      <c r="L117">
        <v>0.43904995043409278</v>
      </c>
      <c r="M117">
        <v>111</v>
      </c>
      <c r="N117">
        <v>0</v>
      </c>
      <c r="O117">
        <v>0</v>
      </c>
      <c r="P117">
        <v>0</v>
      </c>
      <c r="Q117">
        <v>0</v>
      </c>
      <c r="R117" s="2">
        <v>42614</v>
      </c>
      <c r="S117" t="s">
        <v>10</v>
      </c>
      <c r="T117" t="s">
        <v>11</v>
      </c>
      <c r="U117" t="s">
        <v>74</v>
      </c>
      <c r="V117" t="s">
        <v>74</v>
      </c>
    </row>
    <row r="118" spans="1:22" x14ac:dyDescent="0.25">
      <c r="A118" t="s">
        <v>6</v>
      </c>
      <c r="B118" t="s">
        <v>9</v>
      </c>
      <c r="C118" t="s">
        <v>29</v>
      </c>
      <c r="D118" t="s">
        <v>30</v>
      </c>
      <c r="E118" t="s">
        <v>28</v>
      </c>
      <c r="F118">
        <v>3</v>
      </c>
      <c r="G118" t="s">
        <v>53</v>
      </c>
      <c r="H118">
        <v>0.32428003168630559</v>
      </c>
      <c r="I118">
        <v>21</v>
      </c>
      <c r="J118">
        <v>0</v>
      </c>
      <c r="K118">
        <v>0</v>
      </c>
      <c r="L118">
        <v>1.348729057961638</v>
      </c>
      <c r="M118">
        <v>30</v>
      </c>
      <c r="N118">
        <v>0</v>
      </c>
      <c r="O118">
        <v>0</v>
      </c>
      <c r="P118">
        <v>0</v>
      </c>
      <c r="Q118">
        <v>0</v>
      </c>
      <c r="R118" s="2">
        <v>42614</v>
      </c>
      <c r="S118" t="s">
        <v>10</v>
      </c>
      <c r="T118" t="s">
        <v>11</v>
      </c>
      <c r="U118" t="s">
        <v>74</v>
      </c>
      <c r="V118" t="s">
        <v>74</v>
      </c>
    </row>
    <row r="119" spans="1:22" x14ac:dyDescent="0.25">
      <c r="A119" t="s">
        <v>6</v>
      </c>
      <c r="B119" t="s">
        <v>9</v>
      </c>
      <c r="C119" t="s">
        <v>29</v>
      </c>
      <c r="D119" t="s">
        <v>30</v>
      </c>
      <c r="E119" t="s">
        <v>28</v>
      </c>
      <c r="F119">
        <v>3</v>
      </c>
      <c r="G119" t="s">
        <v>54</v>
      </c>
      <c r="H119">
        <v>4.4407234994256592</v>
      </c>
      <c r="I119">
        <v>50</v>
      </c>
      <c r="J119">
        <v>1.4451241823677521</v>
      </c>
      <c r="K119">
        <v>64</v>
      </c>
      <c r="L119">
        <v>0</v>
      </c>
      <c r="M119">
        <v>0</v>
      </c>
      <c r="N119">
        <v>0</v>
      </c>
      <c r="O119">
        <v>0</v>
      </c>
      <c r="P119">
        <v>0</v>
      </c>
      <c r="Q119">
        <v>8508</v>
      </c>
      <c r="R119" s="2">
        <v>42614</v>
      </c>
      <c r="S119" t="s">
        <v>10</v>
      </c>
      <c r="T119" t="s">
        <v>11</v>
      </c>
      <c r="U119" t="s">
        <v>74</v>
      </c>
      <c r="V119" t="s">
        <v>74</v>
      </c>
    </row>
    <row r="120" spans="1:22" x14ac:dyDescent="0.25">
      <c r="A120" t="s">
        <v>6</v>
      </c>
      <c r="B120" t="s">
        <v>9</v>
      </c>
      <c r="C120" t="s">
        <v>29</v>
      </c>
      <c r="D120" t="s">
        <v>30</v>
      </c>
      <c r="E120" t="s">
        <v>28</v>
      </c>
      <c r="F120">
        <v>3</v>
      </c>
      <c r="G120" t="s">
        <v>55</v>
      </c>
      <c r="H120">
        <v>8.1799480517297761E-3</v>
      </c>
      <c r="I120">
        <v>1</v>
      </c>
      <c r="J120">
        <v>0.1289717961270509</v>
      </c>
      <c r="K120">
        <v>22</v>
      </c>
      <c r="L120">
        <v>0.1483374361606761</v>
      </c>
      <c r="M120">
        <v>64</v>
      </c>
      <c r="N120">
        <v>0</v>
      </c>
      <c r="O120">
        <v>0</v>
      </c>
      <c r="P120">
        <v>0</v>
      </c>
      <c r="Q120">
        <v>0</v>
      </c>
      <c r="R120" s="2">
        <v>42614</v>
      </c>
      <c r="S120" t="s">
        <v>10</v>
      </c>
      <c r="T120" t="s">
        <v>11</v>
      </c>
      <c r="U120" t="s">
        <v>74</v>
      </c>
      <c r="V120" t="s">
        <v>74</v>
      </c>
    </row>
    <row r="121" spans="1:22" x14ac:dyDescent="0.25">
      <c r="A121" t="s">
        <v>6</v>
      </c>
      <c r="B121" t="s">
        <v>9</v>
      </c>
      <c r="C121" t="s">
        <v>31</v>
      </c>
      <c r="D121" t="s">
        <v>32</v>
      </c>
      <c r="E121" t="s">
        <v>33</v>
      </c>
      <c r="F121">
        <v>1</v>
      </c>
      <c r="G121" t="s">
        <v>54</v>
      </c>
      <c r="H121">
        <v>0</v>
      </c>
      <c r="I121">
        <v>0</v>
      </c>
      <c r="J121">
        <v>0</v>
      </c>
      <c r="K121">
        <v>0</v>
      </c>
      <c r="L121">
        <v>0</v>
      </c>
      <c r="M121">
        <v>0</v>
      </c>
      <c r="N121">
        <v>0</v>
      </c>
      <c r="O121">
        <v>0</v>
      </c>
      <c r="P121">
        <v>0</v>
      </c>
      <c r="Q121">
        <v>13</v>
      </c>
      <c r="R121" s="2">
        <v>42614</v>
      </c>
      <c r="S121" t="s">
        <v>10</v>
      </c>
      <c r="T121" t="s">
        <v>11</v>
      </c>
      <c r="U121" t="s">
        <v>74</v>
      </c>
      <c r="V121" t="s">
        <v>74</v>
      </c>
    </row>
    <row r="122" spans="1:22" x14ac:dyDescent="0.25">
      <c r="A122" t="s">
        <v>6</v>
      </c>
      <c r="B122" t="s">
        <v>9</v>
      </c>
      <c r="C122" t="s">
        <v>31</v>
      </c>
      <c r="D122" t="s">
        <v>32</v>
      </c>
      <c r="E122" t="s">
        <v>33</v>
      </c>
      <c r="F122">
        <v>1</v>
      </c>
      <c r="G122" t="s">
        <v>55</v>
      </c>
      <c r="H122">
        <v>1.33837880760224</v>
      </c>
      <c r="I122">
        <v>36</v>
      </c>
      <c r="J122">
        <v>0.51069998608441569</v>
      </c>
      <c r="K122">
        <v>82</v>
      </c>
      <c r="L122">
        <v>22.091748925311659</v>
      </c>
      <c r="M122">
        <v>8629</v>
      </c>
      <c r="N122">
        <v>0</v>
      </c>
      <c r="O122">
        <v>0</v>
      </c>
      <c r="P122">
        <v>0</v>
      </c>
      <c r="Q122">
        <v>0</v>
      </c>
      <c r="R122" s="2">
        <v>42614</v>
      </c>
      <c r="S122" t="s">
        <v>10</v>
      </c>
      <c r="T122" t="s">
        <v>11</v>
      </c>
      <c r="U122" t="s">
        <v>74</v>
      </c>
      <c r="V122" t="s">
        <v>74</v>
      </c>
    </row>
    <row r="123" spans="1:22" x14ac:dyDescent="0.25">
      <c r="A123" t="s">
        <v>6</v>
      </c>
      <c r="B123" t="s">
        <v>9</v>
      </c>
      <c r="C123" t="s">
        <v>31</v>
      </c>
      <c r="D123" t="s">
        <v>32</v>
      </c>
      <c r="E123" t="s">
        <v>33</v>
      </c>
      <c r="F123">
        <v>2</v>
      </c>
      <c r="G123" t="s">
        <v>53</v>
      </c>
      <c r="H123">
        <v>14.547472322965231</v>
      </c>
      <c r="I123">
        <v>317</v>
      </c>
      <c r="J123">
        <v>0</v>
      </c>
      <c r="K123">
        <v>0</v>
      </c>
      <c r="L123">
        <v>0.29678338527585241</v>
      </c>
      <c r="M123">
        <v>10</v>
      </c>
      <c r="N123">
        <v>0</v>
      </c>
      <c r="O123">
        <v>0</v>
      </c>
      <c r="P123">
        <v>0</v>
      </c>
      <c r="Q123">
        <v>0</v>
      </c>
      <c r="R123" s="2">
        <v>42614</v>
      </c>
      <c r="S123" t="s">
        <v>10</v>
      </c>
      <c r="T123" t="s">
        <v>11</v>
      </c>
      <c r="U123" t="s">
        <v>74</v>
      </c>
      <c r="V123" t="s">
        <v>74</v>
      </c>
    </row>
    <row r="124" spans="1:22" x14ac:dyDescent="0.25">
      <c r="A124" t="s">
        <v>6</v>
      </c>
      <c r="B124" t="s">
        <v>9</v>
      </c>
      <c r="C124" t="s">
        <v>31</v>
      </c>
      <c r="D124" t="s">
        <v>32</v>
      </c>
      <c r="E124" t="s">
        <v>33</v>
      </c>
      <c r="F124">
        <v>2</v>
      </c>
      <c r="G124" t="s">
        <v>54</v>
      </c>
      <c r="H124">
        <v>0</v>
      </c>
      <c r="I124">
        <v>0</v>
      </c>
      <c r="J124">
        <v>0</v>
      </c>
      <c r="K124">
        <v>0</v>
      </c>
      <c r="L124">
        <v>0</v>
      </c>
      <c r="M124">
        <v>0</v>
      </c>
      <c r="N124">
        <v>0</v>
      </c>
      <c r="O124">
        <v>0</v>
      </c>
      <c r="P124">
        <v>0</v>
      </c>
      <c r="Q124">
        <v>26</v>
      </c>
      <c r="R124" s="2">
        <v>42614</v>
      </c>
      <c r="S124" t="s">
        <v>10</v>
      </c>
      <c r="T124" t="s">
        <v>11</v>
      </c>
      <c r="U124" t="s">
        <v>74</v>
      </c>
      <c r="V124" t="s">
        <v>74</v>
      </c>
    </row>
    <row r="125" spans="1:22" x14ac:dyDescent="0.25">
      <c r="A125" t="s">
        <v>6</v>
      </c>
      <c r="B125" t="s">
        <v>9</v>
      </c>
      <c r="C125" t="s">
        <v>31</v>
      </c>
      <c r="D125" t="s">
        <v>32</v>
      </c>
      <c r="E125" t="s">
        <v>33</v>
      </c>
      <c r="F125">
        <v>2</v>
      </c>
      <c r="G125" t="s">
        <v>55</v>
      </c>
      <c r="H125">
        <v>1.939058840548638</v>
      </c>
      <c r="I125">
        <v>66</v>
      </c>
      <c r="J125">
        <v>1.0108775923850251</v>
      </c>
      <c r="K125">
        <v>180</v>
      </c>
      <c r="L125">
        <v>19.395686314080219</v>
      </c>
      <c r="M125">
        <v>8161</v>
      </c>
      <c r="N125">
        <v>0</v>
      </c>
      <c r="O125">
        <v>0</v>
      </c>
      <c r="P125">
        <v>0</v>
      </c>
      <c r="Q125">
        <v>0</v>
      </c>
      <c r="R125" s="2">
        <v>42614</v>
      </c>
      <c r="S125" t="s">
        <v>10</v>
      </c>
      <c r="T125" t="s">
        <v>11</v>
      </c>
      <c r="U125" t="s">
        <v>74</v>
      </c>
      <c r="V125" t="s">
        <v>74</v>
      </c>
    </row>
    <row r="126" spans="1:22" x14ac:dyDescent="0.25">
      <c r="A126" t="s">
        <v>6</v>
      </c>
      <c r="B126" t="s">
        <v>9</v>
      </c>
      <c r="C126" t="s">
        <v>31</v>
      </c>
      <c r="D126" t="s">
        <v>32</v>
      </c>
      <c r="E126" t="s">
        <v>33</v>
      </c>
      <c r="F126">
        <v>3</v>
      </c>
      <c r="G126" t="s">
        <v>53</v>
      </c>
      <c r="H126">
        <v>0.37722492199292679</v>
      </c>
      <c r="I126">
        <v>27</v>
      </c>
      <c r="J126">
        <v>0</v>
      </c>
      <c r="K126">
        <v>0</v>
      </c>
      <c r="L126">
        <v>0.57466638719128593</v>
      </c>
      <c r="M126">
        <v>14</v>
      </c>
      <c r="N126">
        <v>0</v>
      </c>
      <c r="O126">
        <v>0</v>
      </c>
      <c r="P126">
        <v>0</v>
      </c>
      <c r="Q126">
        <v>0</v>
      </c>
      <c r="R126" s="2">
        <v>42614</v>
      </c>
      <c r="S126" t="s">
        <v>10</v>
      </c>
      <c r="T126" t="s">
        <v>11</v>
      </c>
      <c r="U126" t="s">
        <v>74</v>
      </c>
      <c r="V126" t="s">
        <v>74</v>
      </c>
    </row>
    <row r="127" spans="1:22" x14ac:dyDescent="0.25">
      <c r="A127" t="s">
        <v>6</v>
      </c>
      <c r="B127" t="s">
        <v>9</v>
      </c>
      <c r="C127" t="s">
        <v>31</v>
      </c>
      <c r="D127" t="s">
        <v>32</v>
      </c>
      <c r="E127" t="s">
        <v>33</v>
      </c>
      <c r="F127">
        <v>3</v>
      </c>
      <c r="G127" t="s">
        <v>54</v>
      </c>
      <c r="H127">
        <v>0</v>
      </c>
      <c r="I127">
        <v>0</v>
      </c>
      <c r="J127">
        <v>0</v>
      </c>
      <c r="K127">
        <v>0</v>
      </c>
      <c r="L127">
        <v>0</v>
      </c>
      <c r="M127">
        <v>0</v>
      </c>
      <c r="N127">
        <v>0</v>
      </c>
      <c r="O127">
        <v>0</v>
      </c>
      <c r="P127">
        <v>0</v>
      </c>
      <c r="Q127">
        <v>10</v>
      </c>
      <c r="R127" s="2">
        <v>42614</v>
      </c>
      <c r="S127" t="s">
        <v>10</v>
      </c>
      <c r="T127" t="s">
        <v>11</v>
      </c>
      <c r="U127" t="s">
        <v>74</v>
      </c>
      <c r="V127" t="s">
        <v>74</v>
      </c>
    </row>
    <row r="128" spans="1:22" x14ac:dyDescent="0.25">
      <c r="A128" t="s">
        <v>6</v>
      </c>
      <c r="B128" t="s">
        <v>9</v>
      </c>
      <c r="C128" t="s">
        <v>31</v>
      </c>
      <c r="D128" t="s">
        <v>32</v>
      </c>
      <c r="E128" t="s">
        <v>33</v>
      </c>
      <c r="F128">
        <v>3</v>
      </c>
      <c r="G128" t="s">
        <v>55</v>
      </c>
      <c r="H128">
        <v>0.81215495808709759</v>
      </c>
      <c r="I128">
        <v>24</v>
      </c>
      <c r="J128">
        <v>0.93061496561579593</v>
      </c>
      <c r="K128">
        <v>208</v>
      </c>
      <c r="L128">
        <v>17.527385741003592</v>
      </c>
      <c r="M128">
        <v>8477</v>
      </c>
      <c r="N128">
        <v>0</v>
      </c>
      <c r="O128">
        <v>0</v>
      </c>
      <c r="P128">
        <v>0</v>
      </c>
      <c r="Q128">
        <v>0</v>
      </c>
      <c r="R128" s="2">
        <v>42614</v>
      </c>
      <c r="S128" t="s">
        <v>10</v>
      </c>
      <c r="T128" t="s">
        <v>11</v>
      </c>
      <c r="U128" t="s">
        <v>74</v>
      </c>
      <c r="V128" t="s">
        <v>74</v>
      </c>
    </row>
    <row r="129" spans="1:22" x14ac:dyDescent="0.25">
      <c r="A129" t="s">
        <v>6</v>
      </c>
      <c r="B129" t="s">
        <v>9</v>
      </c>
      <c r="C129" t="s">
        <v>34</v>
      </c>
      <c r="D129" t="s">
        <v>32</v>
      </c>
      <c r="E129" t="s">
        <v>33</v>
      </c>
      <c r="F129">
        <v>1</v>
      </c>
      <c r="G129" t="s">
        <v>54</v>
      </c>
      <c r="H129">
        <v>0</v>
      </c>
      <c r="I129">
        <v>0</v>
      </c>
      <c r="J129">
        <v>0</v>
      </c>
      <c r="K129">
        <v>0</v>
      </c>
      <c r="L129">
        <v>0</v>
      </c>
      <c r="M129">
        <v>0</v>
      </c>
      <c r="N129">
        <v>0</v>
      </c>
      <c r="O129">
        <v>0</v>
      </c>
      <c r="P129">
        <v>0</v>
      </c>
      <c r="Q129">
        <v>13</v>
      </c>
      <c r="R129" s="2">
        <v>42614</v>
      </c>
      <c r="S129" t="s">
        <v>10</v>
      </c>
      <c r="T129" t="s">
        <v>11</v>
      </c>
      <c r="U129" t="s">
        <v>74</v>
      </c>
      <c r="V129" t="s">
        <v>74</v>
      </c>
    </row>
    <row r="130" spans="1:22" x14ac:dyDescent="0.25">
      <c r="A130" t="s">
        <v>6</v>
      </c>
      <c r="B130" t="s">
        <v>9</v>
      </c>
      <c r="C130" t="s">
        <v>34</v>
      </c>
      <c r="D130" t="s">
        <v>32</v>
      </c>
      <c r="E130" t="s">
        <v>33</v>
      </c>
      <c r="F130">
        <v>1</v>
      </c>
      <c r="G130" t="s">
        <v>55</v>
      </c>
      <c r="H130">
        <v>1.33837880760224</v>
      </c>
      <c r="I130">
        <v>36</v>
      </c>
      <c r="J130">
        <v>0.51069998608441569</v>
      </c>
      <c r="K130">
        <v>82</v>
      </c>
      <c r="L130">
        <v>22.091748925311659</v>
      </c>
      <c r="M130">
        <v>8629</v>
      </c>
      <c r="N130">
        <v>0</v>
      </c>
      <c r="O130">
        <v>0</v>
      </c>
      <c r="P130">
        <v>0</v>
      </c>
      <c r="Q130">
        <v>0</v>
      </c>
      <c r="R130" s="2">
        <v>42614</v>
      </c>
      <c r="S130" t="s">
        <v>10</v>
      </c>
      <c r="T130" t="s">
        <v>11</v>
      </c>
      <c r="U130" t="s">
        <v>74</v>
      </c>
      <c r="V130" t="s">
        <v>74</v>
      </c>
    </row>
    <row r="131" spans="1:22" x14ac:dyDescent="0.25">
      <c r="A131" t="s">
        <v>6</v>
      </c>
      <c r="B131" t="s">
        <v>9</v>
      </c>
      <c r="C131" t="s">
        <v>34</v>
      </c>
      <c r="D131" t="s">
        <v>32</v>
      </c>
      <c r="E131" t="s">
        <v>33</v>
      </c>
      <c r="F131">
        <v>2</v>
      </c>
      <c r="G131" t="s">
        <v>53</v>
      </c>
      <c r="H131">
        <v>14.547472322965231</v>
      </c>
      <c r="I131">
        <v>317</v>
      </c>
      <c r="J131">
        <v>0</v>
      </c>
      <c r="K131">
        <v>0</v>
      </c>
      <c r="L131">
        <v>0.29678338527585241</v>
      </c>
      <c r="M131">
        <v>10</v>
      </c>
      <c r="N131">
        <v>0</v>
      </c>
      <c r="O131">
        <v>0</v>
      </c>
      <c r="P131">
        <v>0</v>
      </c>
      <c r="Q131">
        <v>0</v>
      </c>
      <c r="R131" s="2">
        <v>42614</v>
      </c>
      <c r="S131" t="s">
        <v>10</v>
      </c>
      <c r="T131" t="s">
        <v>11</v>
      </c>
      <c r="U131" t="s">
        <v>74</v>
      </c>
      <c r="V131" t="s">
        <v>74</v>
      </c>
    </row>
    <row r="132" spans="1:22" x14ac:dyDescent="0.25">
      <c r="A132" t="s">
        <v>6</v>
      </c>
      <c r="B132" t="s">
        <v>9</v>
      </c>
      <c r="C132" t="s">
        <v>34</v>
      </c>
      <c r="D132" t="s">
        <v>32</v>
      </c>
      <c r="E132" t="s">
        <v>33</v>
      </c>
      <c r="F132">
        <v>2</v>
      </c>
      <c r="G132" t="s">
        <v>54</v>
      </c>
      <c r="H132">
        <v>0</v>
      </c>
      <c r="I132">
        <v>0</v>
      </c>
      <c r="J132">
        <v>0</v>
      </c>
      <c r="K132">
        <v>0</v>
      </c>
      <c r="L132">
        <v>0</v>
      </c>
      <c r="M132">
        <v>0</v>
      </c>
      <c r="N132">
        <v>0</v>
      </c>
      <c r="O132">
        <v>0</v>
      </c>
      <c r="P132">
        <v>0</v>
      </c>
      <c r="Q132">
        <v>26</v>
      </c>
      <c r="R132" s="2">
        <v>42614</v>
      </c>
      <c r="S132" t="s">
        <v>10</v>
      </c>
      <c r="T132" t="s">
        <v>11</v>
      </c>
      <c r="U132" t="s">
        <v>74</v>
      </c>
      <c r="V132" t="s">
        <v>74</v>
      </c>
    </row>
    <row r="133" spans="1:22" x14ac:dyDescent="0.25">
      <c r="A133" t="s">
        <v>6</v>
      </c>
      <c r="B133" t="s">
        <v>9</v>
      </c>
      <c r="C133" t="s">
        <v>34</v>
      </c>
      <c r="D133" t="s">
        <v>32</v>
      </c>
      <c r="E133" t="s">
        <v>33</v>
      </c>
      <c r="F133">
        <v>2</v>
      </c>
      <c r="G133" t="s">
        <v>55</v>
      </c>
      <c r="H133">
        <v>1.939058840548638</v>
      </c>
      <c r="I133">
        <v>66</v>
      </c>
      <c r="J133">
        <v>1.0108775923850251</v>
      </c>
      <c r="K133">
        <v>180</v>
      </c>
      <c r="L133">
        <v>19.395686314080219</v>
      </c>
      <c r="M133">
        <v>8161</v>
      </c>
      <c r="N133">
        <v>0</v>
      </c>
      <c r="O133">
        <v>0</v>
      </c>
      <c r="P133">
        <v>0</v>
      </c>
      <c r="Q133">
        <v>0</v>
      </c>
      <c r="R133" s="2">
        <v>42614</v>
      </c>
      <c r="S133" t="s">
        <v>10</v>
      </c>
      <c r="T133" t="s">
        <v>11</v>
      </c>
      <c r="U133" t="s">
        <v>74</v>
      </c>
      <c r="V133" t="s">
        <v>74</v>
      </c>
    </row>
    <row r="134" spans="1:22" x14ac:dyDescent="0.25">
      <c r="A134" t="s">
        <v>6</v>
      </c>
      <c r="B134" t="s">
        <v>9</v>
      </c>
      <c r="C134" t="s">
        <v>34</v>
      </c>
      <c r="D134" t="s">
        <v>32</v>
      </c>
      <c r="E134" t="s">
        <v>33</v>
      </c>
      <c r="F134">
        <v>3</v>
      </c>
      <c r="G134" t="s">
        <v>53</v>
      </c>
      <c r="H134">
        <v>0.37722492199292679</v>
      </c>
      <c r="I134">
        <v>27</v>
      </c>
      <c r="J134">
        <v>0</v>
      </c>
      <c r="K134">
        <v>0</v>
      </c>
      <c r="L134">
        <v>0.57466638719128593</v>
      </c>
      <c r="M134">
        <v>14</v>
      </c>
      <c r="N134">
        <v>0</v>
      </c>
      <c r="O134">
        <v>0</v>
      </c>
      <c r="P134">
        <v>0</v>
      </c>
      <c r="Q134">
        <v>0</v>
      </c>
      <c r="R134" s="2">
        <v>42614</v>
      </c>
      <c r="S134" t="s">
        <v>10</v>
      </c>
      <c r="T134" t="s">
        <v>11</v>
      </c>
      <c r="U134" t="s">
        <v>74</v>
      </c>
      <c r="V134" t="s">
        <v>74</v>
      </c>
    </row>
    <row r="135" spans="1:22" x14ac:dyDescent="0.25">
      <c r="A135" t="s">
        <v>6</v>
      </c>
      <c r="B135" t="s">
        <v>9</v>
      </c>
      <c r="C135" t="s">
        <v>34</v>
      </c>
      <c r="D135" t="s">
        <v>32</v>
      </c>
      <c r="E135" t="s">
        <v>33</v>
      </c>
      <c r="F135">
        <v>3</v>
      </c>
      <c r="G135" t="s">
        <v>54</v>
      </c>
      <c r="H135">
        <v>0</v>
      </c>
      <c r="I135">
        <v>0</v>
      </c>
      <c r="J135">
        <v>0</v>
      </c>
      <c r="K135">
        <v>0</v>
      </c>
      <c r="L135">
        <v>0</v>
      </c>
      <c r="M135">
        <v>0</v>
      </c>
      <c r="N135">
        <v>0</v>
      </c>
      <c r="O135">
        <v>0</v>
      </c>
      <c r="P135">
        <v>0</v>
      </c>
      <c r="Q135">
        <v>10</v>
      </c>
      <c r="R135" s="2">
        <v>42614</v>
      </c>
      <c r="S135" t="s">
        <v>10</v>
      </c>
      <c r="T135" t="s">
        <v>11</v>
      </c>
      <c r="U135" t="s">
        <v>74</v>
      </c>
      <c r="V135" t="s">
        <v>74</v>
      </c>
    </row>
    <row r="136" spans="1:22" x14ac:dyDescent="0.25">
      <c r="A136" t="s">
        <v>6</v>
      </c>
      <c r="B136" t="s">
        <v>9</v>
      </c>
      <c r="C136" t="s">
        <v>34</v>
      </c>
      <c r="D136" t="s">
        <v>32</v>
      </c>
      <c r="E136" t="s">
        <v>33</v>
      </c>
      <c r="F136">
        <v>3</v>
      </c>
      <c r="G136" t="s">
        <v>55</v>
      </c>
      <c r="H136">
        <v>0.81215495808709759</v>
      </c>
      <c r="I136">
        <v>24</v>
      </c>
      <c r="J136">
        <v>0.93061496561579593</v>
      </c>
      <c r="K136">
        <v>208</v>
      </c>
      <c r="L136">
        <v>17.527385741003592</v>
      </c>
      <c r="M136">
        <v>8477</v>
      </c>
      <c r="N136">
        <v>0</v>
      </c>
      <c r="O136">
        <v>0</v>
      </c>
      <c r="P136">
        <v>0</v>
      </c>
      <c r="Q136">
        <v>0</v>
      </c>
      <c r="R136" s="2">
        <v>42614</v>
      </c>
      <c r="S136" t="s">
        <v>10</v>
      </c>
      <c r="T136" t="s">
        <v>11</v>
      </c>
      <c r="U136" t="s">
        <v>74</v>
      </c>
      <c r="V136" t="s">
        <v>74</v>
      </c>
    </row>
    <row r="137" spans="1:22" x14ac:dyDescent="0.25">
      <c r="A137" t="s">
        <v>6</v>
      </c>
      <c r="B137" t="s">
        <v>9</v>
      </c>
      <c r="C137" t="s">
        <v>35</v>
      </c>
      <c r="D137" t="s">
        <v>36</v>
      </c>
      <c r="E137" t="s">
        <v>37</v>
      </c>
      <c r="F137">
        <v>1</v>
      </c>
      <c r="G137" t="s">
        <v>53</v>
      </c>
      <c r="H137">
        <v>3.9989023908183832E-2</v>
      </c>
      <c r="I137">
        <v>5</v>
      </c>
      <c r="J137">
        <v>0</v>
      </c>
      <c r="K137">
        <v>0</v>
      </c>
      <c r="L137">
        <v>8.6712531444193816E-2</v>
      </c>
      <c r="M137">
        <v>5</v>
      </c>
      <c r="N137">
        <v>0</v>
      </c>
      <c r="O137">
        <v>0</v>
      </c>
      <c r="P137">
        <v>0</v>
      </c>
      <c r="Q137">
        <v>0</v>
      </c>
      <c r="R137" s="2">
        <v>42614</v>
      </c>
      <c r="S137" t="s">
        <v>10</v>
      </c>
      <c r="T137" t="s">
        <v>11</v>
      </c>
      <c r="U137" t="s">
        <v>74</v>
      </c>
      <c r="V137" t="s">
        <v>74</v>
      </c>
    </row>
    <row r="138" spans="1:22" x14ac:dyDescent="0.25">
      <c r="A138" t="s">
        <v>6</v>
      </c>
      <c r="B138" t="s">
        <v>9</v>
      </c>
      <c r="C138" t="s">
        <v>35</v>
      </c>
      <c r="D138" t="s">
        <v>36</v>
      </c>
      <c r="E138" t="s">
        <v>37</v>
      </c>
      <c r="F138">
        <v>1</v>
      </c>
      <c r="G138" t="s">
        <v>54</v>
      </c>
      <c r="H138">
        <v>0</v>
      </c>
      <c r="I138">
        <v>0</v>
      </c>
      <c r="J138">
        <v>0</v>
      </c>
      <c r="K138">
        <v>0</v>
      </c>
      <c r="L138">
        <v>0</v>
      </c>
      <c r="M138">
        <v>0</v>
      </c>
      <c r="N138">
        <v>0</v>
      </c>
      <c r="O138">
        <v>0</v>
      </c>
      <c r="P138">
        <v>0</v>
      </c>
      <c r="Q138">
        <v>13</v>
      </c>
      <c r="R138" s="2">
        <v>42614</v>
      </c>
      <c r="S138" t="s">
        <v>10</v>
      </c>
      <c r="T138" t="s">
        <v>11</v>
      </c>
      <c r="U138" t="s">
        <v>74</v>
      </c>
      <c r="V138" t="s">
        <v>74</v>
      </c>
    </row>
    <row r="139" spans="1:22" x14ac:dyDescent="0.25">
      <c r="A139" t="s">
        <v>6</v>
      </c>
      <c r="B139" t="s">
        <v>9</v>
      </c>
      <c r="C139" t="s">
        <v>35</v>
      </c>
      <c r="D139" t="s">
        <v>36</v>
      </c>
      <c r="E139" t="s">
        <v>37</v>
      </c>
      <c r="F139">
        <v>1</v>
      </c>
      <c r="G139" t="s">
        <v>55</v>
      </c>
      <c r="H139">
        <v>1.4948050529886061</v>
      </c>
      <c r="I139">
        <v>36</v>
      </c>
      <c r="J139">
        <v>0.46394232607650238</v>
      </c>
      <c r="K139">
        <v>82</v>
      </c>
      <c r="L139">
        <v>21.71763812132421</v>
      </c>
      <c r="M139">
        <v>8619</v>
      </c>
      <c r="N139">
        <v>0</v>
      </c>
      <c r="O139">
        <v>0</v>
      </c>
      <c r="P139">
        <v>0</v>
      </c>
      <c r="Q139">
        <v>0</v>
      </c>
      <c r="R139" s="2">
        <v>42614</v>
      </c>
      <c r="S139" t="s">
        <v>10</v>
      </c>
      <c r="T139" t="s">
        <v>11</v>
      </c>
      <c r="U139" t="s">
        <v>74</v>
      </c>
      <c r="V139" t="s">
        <v>74</v>
      </c>
    </row>
    <row r="140" spans="1:22" x14ac:dyDescent="0.25">
      <c r="A140" t="s">
        <v>6</v>
      </c>
      <c r="B140" t="s">
        <v>9</v>
      </c>
      <c r="C140" t="s">
        <v>35</v>
      </c>
      <c r="D140" t="s">
        <v>36</v>
      </c>
      <c r="E140" t="s">
        <v>37</v>
      </c>
      <c r="F140">
        <v>2</v>
      </c>
      <c r="G140" t="s">
        <v>53</v>
      </c>
      <c r="H140">
        <v>16.474530261237181</v>
      </c>
      <c r="I140">
        <v>337</v>
      </c>
      <c r="J140">
        <v>0</v>
      </c>
      <c r="K140">
        <v>0</v>
      </c>
      <c r="L140">
        <v>0.1081447607985333</v>
      </c>
      <c r="M140">
        <v>4</v>
      </c>
      <c r="N140">
        <v>0</v>
      </c>
      <c r="O140">
        <v>0</v>
      </c>
      <c r="P140">
        <v>0</v>
      </c>
      <c r="Q140">
        <v>0</v>
      </c>
      <c r="R140" s="2">
        <v>42614</v>
      </c>
      <c r="S140" t="s">
        <v>10</v>
      </c>
      <c r="T140" t="s">
        <v>11</v>
      </c>
      <c r="U140" t="s">
        <v>74</v>
      </c>
      <c r="V140" t="s">
        <v>74</v>
      </c>
    </row>
    <row r="141" spans="1:22" x14ac:dyDescent="0.25">
      <c r="A141" t="s">
        <v>6</v>
      </c>
      <c r="B141" t="s">
        <v>9</v>
      </c>
      <c r="C141" t="s">
        <v>35</v>
      </c>
      <c r="D141" t="s">
        <v>36</v>
      </c>
      <c r="E141" t="s">
        <v>37</v>
      </c>
      <c r="F141">
        <v>2</v>
      </c>
      <c r="G141" t="s">
        <v>54</v>
      </c>
      <c r="H141">
        <v>0</v>
      </c>
      <c r="I141">
        <v>0</v>
      </c>
      <c r="J141">
        <v>0</v>
      </c>
      <c r="K141">
        <v>0</v>
      </c>
      <c r="L141">
        <v>0</v>
      </c>
      <c r="M141">
        <v>0</v>
      </c>
      <c r="N141">
        <v>0</v>
      </c>
      <c r="O141">
        <v>0</v>
      </c>
      <c r="P141">
        <v>0</v>
      </c>
      <c r="Q141">
        <v>28</v>
      </c>
      <c r="R141" s="2">
        <v>42614</v>
      </c>
      <c r="S141" t="s">
        <v>10</v>
      </c>
      <c r="T141" t="s">
        <v>11</v>
      </c>
      <c r="U141" t="s">
        <v>74</v>
      </c>
      <c r="V141" t="s">
        <v>74</v>
      </c>
    </row>
    <row r="142" spans="1:22" x14ac:dyDescent="0.25">
      <c r="A142" t="s">
        <v>6</v>
      </c>
      <c r="B142" t="s">
        <v>9</v>
      </c>
      <c r="C142" t="s">
        <v>35</v>
      </c>
      <c r="D142" t="s">
        <v>36</v>
      </c>
      <c r="E142" t="s">
        <v>37</v>
      </c>
      <c r="F142">
        <v>2</v>
      </c>
      <c r="G142" t="s">
        <v>55</v>
      </c>
      <c r="H142">
        <v>1.7614092287737331</v>
      </c>
      <c r="I142">
        <v>52</v>
      </c>
      <c r="J142">
        <v>0.97117311725219035</v>
      </c>
      <c r="K142">
        <v>178</v>
      </c>
      <c r="L142">
        <v>19.13489407520083</v>
      </c>
      <c r="M142">
        <v>8161</v>
      </c>
      <c r="N142">
        <v>0</v>
      </c>
      <c r="O142">
        <v>0</v>
      </c>
      <c r="P142">
        <v>0</v>
      </c>
      <c r="Q142">
        <v>0</v>
      </c>
      <c r="R142" s="2">
        <v>42614</v>
      </c>
      <c r="S142" t="s">
        <v>10</v>
      </c>
      <c r="T142" t="s">
        <v>11</v>
      </c>
      <c r="U142" t="s">
        <v>74</v>
      </c>
      <c r="V142" t="s">
        <v>74</v>
      </c>
    </row>
    <row r="143" spans="1:22" x14ac:dyDescent="0.25">
      <c r="A143" t="s">
        <v>6</v>
      </c>
      <c r="B143" t="s">
        <v>9</v>
      </c>
      <c r="C143" t="s">
        <v>35</v>
      </c>
      <c r="D143" t="s">
        <v>36</v>
      </c>
      <c r="E143" t="s">
        <v>37</v>
      </c>
      <c r="F143">
        <v>3</v>
      </c>
      <c r="G143" t="s">
        <v>53</v>
      </c>
      <c r="H143">
        <v>0.22182761802684511</v>
      </c>
      <c r="I143">
        <v>19</v>
      </c>
      <c r="J143">
        <v>0</v>
      </c>
      <c r="K143">
        <v>0</v>
      </c>
      <c r="L143">
        <v>1.4026867514378381</v>
      </c>
      <c r="M143">
        <v>31</v>
      </c>
      <c r="N143">
        <v>0</v>
      </c>
      <c r="O143">
        <v>0</v>
      </c>
      <c r="P143">
        <v>0</v>
      </c>
      <c r="Q143">
        <v>0</v>
      </c>
      <c r="R143" s="2">
        <v>42614</v>
      </c>
      <c r="S143" t="s">
        <v>10</v>
      </c>
      <c r="T143" t="s">
        <v>11</v>
      </c>
      <c r="U143" t="s">
        <v>74</v>
      </c>
      <c r="V143" t="s">
        <v>74</v>
      </c>
    </row>
    <row r="144" spans="1:22" x14ac:dyDescent="0.25">
      <c r="A144" t="s">
        <v>6</v>
      </c>
      <c r="B144" t="s">
        <v>9</v>
      </c>
      <c r="C144" t="s">
        <v>35</v>
      </c>
      <c r="D144" t="s">
        <v>36</v>
      </c>
      <c r="E144" t="s">
        <v>37</v>
      </c>
      <c r="F144">
        <v>3</v>
      </c>
      <c r="G144" t="s">
        <v>54</v>
      </c>
      <c r="H144">
        <v>0</v>
      </c>
      <c r="I144">
        <v>0</v>
      </c>
      <c r="J144">
        <v>0</v>
      </c>
      <c r="K144">
        <v>0</v>
      </c>
      <c r="L144">
        <v>0</v>
      </c>
      <c r="M144">
        <v>0</v>
      </c>
      <c r="N144">
        <v>0</v>
      </c>
      <c r="O144">
        <v>0</v>
      </c>
      <c r="P144">
        <v>0</v>
      </c>
      <c r="Q144">
        <v>11</v>
      </c>
      <c r="R144" s="2">
        <v>42614</v>
      </c>
      <c r="S144" t="s">
        <v>10</v>
      </c>
      <c r="T144" t="s">
        <v>11</v>
      </c>
      <c r="U144" t="s">
        <v>74</v>
      </c>
      <c r="V144" t="s">
        <v>74</v>
      </c>
    </row>
    <row r="145" spans="1:22" x14ac:dyDescent="0.25">
      <c r="A145" t="s">
        <v>6</v>
      </c>
      <c r="B145" t="s">
        <v>9</v>
      </c>
      <c r="C145" t="s">
        <v>35</v>
      </c>
      <c r="D145" t="s">
        <v>36</v>
      </c>
      <c r="E145" t="s">
        <v>37</v>
      </c>
      <c r="F145">
        <v>3</v>
      </c>
      <c r="G145" t="s">
        <v>55</v>
      </c>
      <c r="H145">
        <v>1.384176903798545</v>
      </c>
      <c r="I145">
        <v>25</v>
      </c>
      <c r="J145">
        <v>1.22973025054344</v>
      </c>
      <c r="K145">
        <v>251</v>
      </c>
      <c r="L145">
        <v>18.082861840800941</v>
      </c>
      <c r="M145">
        <v>8423</v>
      </c>
      <c r="N145">
        <v>0</v>
      </c>
      <c r="O145">
        <v>0</v>
      </c>
      <c r="P145">
        <v>0</v>
      </c>
      <c r="Q145">
        <v>0</v>
      </c>
      <c r="R145" s="2">
        <v>42614</v>
      </c>
      <c r="S145" t="s">
        <v>10</v>
      </c>
      <c r="T145" t="s">
        <v>11</v>
      </c>
      <c r="U145" t="s">
        <v>74</v>
      </c>
      <c r="V145" t="s">
        <v>74</v>
      </c>
    </row>
    <row r="146" spans="1:22" x14ac:dyDescent="0.25">
      <c r="A146" t="s">
        <v>6</v>
      </c>
      <c r="B146" t="s">
        <v>9</v>
      </c>
      <c r="C146" t="s">
        <v>38</v>
      </c>
      <c r="D146" t="s">
        <v>39</v>
      </c>
      <c r="E146" t="s">
        <v>40</v>
      </c>
      <c r="F146">
        <v>1</v>
      </c>
      <c r="G146" t="s">
        <v>53</v>
      </c>
      <c r="H146">
        <v>1.9125674287459959</v>
      </c>
      <c r="I146">
        <v>57</v>
      </c>
      <c r="J146">
        <v>0</v>
      </c>
      <c r="K146">
        <v>0</v>
      </c>
      <c r="L146">
        <v>1.169517682199916</v>
      </c>
      <c r="M146">
        <v>18</v>
      </c>
      <c r="N146">
        <v>0</v>
      </c>
      <c r="O146">
        <v>0</v>
      </c>
      <c r="P146">
        <v>0</v>
      </c>
      <c r="Q146">
        <v>0</v>
      </c>
      <c r="R146" s="2">
        <v>42614</v>
      </c>
      <c r="S146" t="s">
        <v>10</v>
      </c>
      <c r="T146" t="s">
        <v>11</v>
      </c>
      <c r="U146" t="s">
        <v>74</v>
      </c>
      <c r="V146" t="s">
        <v>74</v>
      </c>
    </row>
    <row r="147" spans="1:22" x14ac:dyDescent="0.25">
      <c r="A147" t="s">
        <v>6</v>
      </c>
      <c r="B147" t="s">
        <v>9</v>
      </c>
      <c r="C147" t="s">
        <v>38</v>
      </c>
      <c r="D147" t="s">
        <v>39</v>
      </c>
      <c r="E147" t="s">
        <v>40</v>
      </c>
      <c r="F147">
        <v>1</v>
      </c>
      <c r="G147" t="s">
        <v>54</v>
      </c>
      <c r="H147">
        <v>0</v>
      </c>
      <c r="I147">
        <v>0</v>
      </c>
      <c r="J147">
        <v>0</v>
      </c>
      <c r="K147">
        <v>0</v>
      </c>
      <c r="L147">
        <v>0</v>
      </c>
      <c r="M147">
        <v>0</v>
      </c>
      <c r="N147">
        <v>0</v>
      </c>
      <c r="O147">
        <v>0</v>
      </c>
      <c r="P147">
        <v>0</v>
      </c>
      <c r="Q147">
        <v>13</v>
      </c>
      <c r="R147" s="2">
        <v>42614</v>
      </c>
      <c r="S147" t="s">
        <v>10</v>
      </c>
      <c r="T147" t="s">
        <v>11</v>
      </c>
      <c r="U147" t="s">
        <v>74</v>
      </c>
      <c r="V147" t="s">
        <v>74</v>
      </c>
    </row>
    <row r="148" spans="1:22" x14ac:dyDescent="0.25">
      <c r="A148" t="s">
        <v>6</v>
      </c>
      <c r="B148" t="s">
        <v>9</v>
      </c>
      <c r="C148" t="s">
        <v>38</v>
      </c>
      <c r="D148" t="s">
        <v>39</v>
      </c>
      <c r="E148" t="s">
        <v>40</v>
      </c>
      <c r="F148">
        <v>1</v>
      </c>
      <c r="G148" t="s">
        <v>55</v>
      </c>
      <c r="H148">
        <v>4.3425841680501271</v>
      </c>
      <c r="I148">
        <v>75</v>
      </c>
      <c r="J148">
        <v>0.3431349211214576</v>
      </c>
      <c r="K148">
        <v>68</v>
      </c>
      <c r="L148">
        <v>21.983078052214061</v>
      </c>
      <c r="M148">
        <v>8529</v>
      </c>
      <c r="N148">
        <v>0</v>
      </c>
      <c r="O148">
        <v>0</v>
      </c>
      <c r="P148">
        <v>0</v>
      </c>
      <c r="Q148">
        <v>0</v>
      </c>
      <c r="R148" s="2">
        <v>42614</v>
      </c>
      <c r="S148" t="s">
        <v>10</v>
      </c>
      <c r="T148" t="s">
        <v>11</v>
      </c>
      <c r="U148" t="s">
        <v>74</v>
      </c>
      <c r="V148" t="s">
        <v>74</v>
      </c>
    </row>
    <row r="149" spans="1:22" x14ac:dyDescent="0.25">
      <c r="A149" t="s">
        <v>6</v>
      </c>
      <c r="B149" t="s">
        <v>9</v>
      </c>
      <c r="C149" t="s">
        <v>38</v>
      </c>
      <c r="D149" t="s">
        <v>39</v>
      </c>
      <c r="E149" t="s">
        <v>40</v>
      </c>
      <c r="F149">
        <v>2</v>
      </c>
      <c r="G149" t="s">
        <v>53</v>
      </c>
      <c r="H149">
        <v>22.822932863315469</v>
      </c>
      <c r="I149">
        <v>425</v>
      </c>
      <c r="J149">
        <v>0</v>
      </c>
      <c r="K149">
        <v>0</v>
      </c>
      <c r="L149">
        <v>1.1811270765316799</v>
      </c>
      <c r="M149">
        <v>26</v>
      </c>
      <c r="N149">
        <v>0</v>
      </c>
      <c r="O149">
        <v>0</v>
      </c>
      <c r="P149">
        <v>0</v>
      </c>
      <c r="Q149">
        <v>0</v>
      </c>
      <c r="R149" s="2">
        <v>42614</v>
      </c>
      <c r="S149" t="s">
        <v>10</v>
      </c>
      <c r="T149" t="s">
        <v>11</v>
      </c>
      <c r="U149" t="s">
        <v>74</v>
      </c>
      <c r="V149" t="s">
        <v>74</v>
      </c>
    </row>
    <row r="150" spans="1:22" x14ac:dyDescent="0.25">
      <c r="A150" t="s">
        <v>6</v>
      </c>
      <c r="B150" t="s">
        <v>9</v>
      </c>
      <c r="C150" t="s">
        <v>38</v>
      </c>
      <c r="D150" t="s">
        <v>39</v>
      </c>
      <c r="E150" t="s">
        <v>40</v>
      </c>
      <c r="F150">
        <v>2</v>
      </c>
      <c r="G150" t="s">
        <v>54</v>
      </c>
      <c r="H150">
        <v>0</v>
      </c>
      <c r="I150">
        <v>0</v>
      </c>
      <c r="J150">
        <v>0</v>
      </c>
      <c r="K150">
        <v>0</v>
      </c>
      <c r="L150">
        <v>0</v>
      </c>
      <c r="M150">
        <v>0</v>
      </c>
      <c r="N150">
        <v>0</v>
      </c>
      <c r="O150">
        <v>0</v>
      </c>
      <c r="P150">
        <v>0</v>
      </c>
      <c r="Q150">
        <v>26</v>
      </c>
      <c r="R150" s="2">
        <v>42614</v>
      </c>
      <c r="S150" t="s">
        <v>10</v>
      </c>
      <c r="T150" t="s">
        <v>11</v>
      </c>
      <c r="U150" t="s">
        <v>74</v>
      </c>
      <c r="V150" t="s">
        <v>74</v>
      </c>
    </row>
    <row r="151" spans="1:22" x14ac:dyDescent="0.25">
      <c r="A151" t="s">
        <v>6</v>
      </c>
      <c r="B151" t="s">
        <v>9</v>
      </c>
      <c r="C151" t="s">
        <v>38</v>
      </c>
      <c r="D151" t="s">
        <v>39</v>
      </c>
      <c r="E151" t="s">
        <v>40</v>
      </c>
      <c r="F151">
        <v>2</v>
      </c>
      <c r="G151" t="s">
        <v>55</v>
      </c>
      <c r="H151">
        <v>8.3912289143079803</v>
      </c>
      <c r="I151">
        <v>122</v>
      </c>
      <c r="J151">
        <v>0.60072226366059811</v>
      </c>
      <c r="K151">
        <v>145</v>
      </c>
      <c r="L151">
        <v>19.086985640155039</v>
      </c>
      <c r="M151">
        <v>8016</v>
      </c>
      <c r="N151">
        <v>0</v>
      </c>
      <c r="O151">
        <v>0</v>
      </c>
      <c r="P151">
        <v>0</v>
      </c>
      <c r="Q151">
        <v>0</v>
      </c>
      <c r="R151" s="2">
        <v>42614</v>
      </c>
      <c r="S151" t="s">
        <v>10</v>
      </c>
      <c r="T151" t="s">
        <v>11</v>
      </c>
      <c r="U151" t="s">
        <v>74</v>
      </c>
      <c r="V151" t="s">
        <v>74</v>
      </c>
    </row>
    <row r="152" spans="1:22" x14ac:dyDescent="0.25">
      <c r="A152" t="s">
        <v>6</v>
      </c>
      <c r="B152" t="s">
        <v>9</v>
      </c>
      <c r="C152" t="s">
        <v>38</v>
      </c>
      <c r="D152" t="s">
        <v>39</v>
      </c>
      <c r="E152" t="s">
        <v>40</v>
      </c>
      <c r="F152">
        <v>3</v>
      </c>
      <c r="G152" t="s">
        <v>53</v>
      </c>
      <c r="H152">
        <v>2.719061825340602</v>
      </c>
      <c r="I152">
        <v>98</v>
      </c>
      <c r="J152">
        <v>0</v>
      </c>
      <c r="K152">
        <v>0</v>
      </c>
      <c r="L152">
        <v>1.4938687294153059</v>
      </c>
      <c r="M152">
        <v>43</v>
      </c>
      <c r="N152">
        <v>0</v>
      </c>
      <c r="O152">
        <v>0</v>
      </c>
      <c r="P152">
        <v>0</v>
      </c>
      <c r="Q152">
        <v>0</v>
      </c>
      <c r="R152" s="2">
        <v>42614</v>
      </c>
      <c r="S152" t="s">
        <v>10</v>
      </c>
      <c r="T152" t="s">
        <v>11</v>
      </c>
      <c r="U152" t="s">
        <v>74</v>
      </c>
      <c r="V152" t="s">
        <v>74</v>
      </c>
    </row>
    <row r="153" spans="1:22" x14ac:dyDescent="0.25">
      <c r="A153" t="s">
        <v>6</v>
      </c>
      <c r="B153" t="s">
        <v>9</v>
      </c>
      <c r="C153" t="s">
        <v>38</v>
      </c>
      <c r="D153" t="s">
        <v>39</v>
      </c>
      <c r="E153" t="s">
        <v>40</v>
      </c>
      <c r="F153">
        <v>3</v>
      </c>
      <c r="G153" t="s">
        <v>54</v>
      </c>
      <c r="H153">
        <v>0</v>
      </c>
      <c r="I153">
        <v>0</v>
      </c>
      <c r="J153">
        <v>0</v>
      </c>
      <c r="K153">
        <v>0</v>
      </c>
      <c r="L153">
        <v>0</v>
      </c>
      <c r="M153">
        <v>0</v>
      </c>
      <c r="N153">
        <v>0</v>
      </c>
      <c r="O153">
        <v>0</v>
      </c>
      <c r="P153">
        <v>0</v>
      </c>
      <c r="Q153">
        <v>8</v>
      </c>
      <c r="R153" s="2">
        <v>42614</v>
      </c>
      <c r="S153" t="s">
        <v>10</v>
      </c>
      <c r="T153" t="s">
        <v>11</v>
      </c>
      <c r="U153" t="s">
        <v>74</v>
      </c>
      <c r="V153" t="s">
        <v>74</v>
      </c>
    </row>
    <row r="154" spans="1:22" x14ac:dyDescent="0.25">
      <c r="A154" t="s">
        <v>6</v>
      </c>
      <c r="B154" t="s">
        <v>9</v>
      </c>
      <c r="C154" t="s">
        <v>38</v>
      </c>
      <c r="D154" t="s">
        <v>39</v>
      </c>
      <c r="E154" t="s">
        <v>40</v>
      </c>
      <c r="F154">
        <v>3</v>
      </c>
      <c r="G154" t="s">
        <v>55</v>
      </c>
      <c r="H154">
        <v>8.70032974946389</v>
      </c>
      <c r="I154">
        <v>75</v>
      </c>
      <c r="J154">
        <v>0.80831107611872277</v>
      </c>
      <c r="K154">
        <v>194</v>
      </c>
      <c r="L154">
        <v>17.768339351003011</v>
      </c>
      <c r="M154">
        <v>8342</v>
      </c>
      <c r="N154">
        <v>0</v>
      </c>
      <c r="O154">
        <v>0</v>
      </c>
      <c r="P154">
        <v>0</v>
      </c>
      <c r="Q154">
        <v>0</v>
      </c>
      <c r="R154" s="2">
        <v>42614</v>
      </c>
      <c r="S154" t="s">
        <v>10</v>
      </c>
      <c r="T154" t="s">
        <v>11</v>
      </c>
      <c r="U154" t="s">
        <v>74</v>
      </c>
      <c r="V154" t="s">
        <v>74</v>
      </c>
    </row>
    <row r="155" spans="1:22" x14ac:dyDescent="0.25">
      <c r="A155" t="s">
        <v>137</v>
      </c>
      <c r="B155" t="s">
        <v>12</v>
      </c>
      <c r="C155" t="s">
        <v>26</v>
      </c>
      <c r="D155" t="s">
        <v>27</v>
      </c>
      <c r="E155" t="s">
        <v>28</v>
      </c>
      <c r="F155">
        <v>1</v>
      </c>
      <c r="G155" t="s">
        <v>54</v>
      </c>
      <c r="H155">
        <v>0.94236995992215433</v>
      </c>
      <c r="I155">
        <v>5</v>
      </c>
      <c r="J155">
        <v>0.24825548694053129</v>
      </c>
      <c r="K155">
        <v>20</v>
      </c>
      <c r="L155">
        <v>0</v>
      </c>
      <c r="M155">
        <v>0</v>
      </c>
      <c r="N155">
        <v>0</v>
      </c>
      <c r="O155">
        <v>0</v>
      </c>
      <c r="P155">
        <v>0</v>
      </c>
      <c r="Q155">
        <v>8315</v>
      </c>
      <c r="R155" s="2">
        <v>42614</v>
      </c>
      <c r="S155" t="s">
        <v>11</v>
      </c>
      <c r="T155" t="s">
        <v>11</v>
      </c>
      <c r="U155" t="s">
        <v>74</v>
      </c>
      <c r="V155" t="s">
        <v>74</v>
      </c>
    </row>
    <row r="156" spans="1:22" x14ac:dyDescent="0.25">
      <c r="A156" t="s">
        <v>137</v>
      </c>
      <c r="B156" t="s">
        <v>12</v>
      </c>
      <c r="C156" t="s">
        <v>26</v>
      </c>
      <c r="D156" t="s">
        <v>27</v>
      </c>
      <c r="E156" t="s">
        <v>28</v>
      </c>
      <c r="F156">
        <v>1</v>
      </c>
      <c r="G156" t="s">
        <v>55</v>
      </c>
      <c r="H156">
        <v>0.38940468885048041</v>
      </c>
      <c r="I156">
        <v>11</v>
      </c>
      <c r="J156">
        <v>8.4245202354668161E-2</v>
      </c>
      <c r="K156">
        <v>25</v>
      </c>
      <c r="L156">
        <v>0.37899371567679813</v>
      </c>
      <c r="M156">
        <v>384</v>
      </c>
      <c r="N156">
        <v>0</v>
      </c>
      <c r="O156">
        <v>0</v>
      </c>
      <c r="P156">
        <v>0</v>
      </c>
      <c r="Q156">
        <v>0</v>
      </c>
      <c r="R156" s="2">
        <v>42614</v>
      </c>
      <c r="S156" t="s">
        <v>11</v>
      </c>
      <c r="T156" t="s">
        <v>11</v>
      </c>
      <c r="U156" t="s">
        <v>74</v>
      </c>
      <c r="V156" t="s">
        <v>74</v>
      </c>
    </row>
    <row r="157" spans="1:22" x14ac:dyDescent="0.25">
      <c r="A157" t="s">
        <v>137</v>
      </c>
      <c r="B157" t="s">
        <v>12</v>
      </c>
      <c r="C157" t="s">
        <v>26</v>
      </c>
      <c r="D157" t="s">
        <v>27</v>
      </c>
      <c r="E157" t="s">
        <v>28</v>
      </c>
      <c r="F157">
        <v>2</v>
      </c>
      <c r="G157" t="s">
        <v>53</v>
      </c>
      <c r="H157">
        <v>8.2399044268570325</v>
      </c>
      <c r="I157">
        <v>142</v>
      </c>
      <c r="J157">
        <v>0</v>
      </c>
      <c r="K157">
        <v>0</v>
      </c>
      <c r="L157">
        <v>0.86879562996387139</v>
      </c>
      <c r="M157">
        <v>25</v>
      </c>
      <c r="N157">
        <v>0</v>
      </c>
      <c r="O157">
        <v>0</v>
      </c>
      <c r="P157">
        <v>0</v>
      </c>
      <c r="Q157">
        <v>0</v>
      </c>
      <c r="R157" s="2">
        <v>42614</v>
      </c>
      <c r="S157" t="s">
        <v>11</v>
      </c>
      <c r="T157" t="s">
        <v>11</v>
      </c>
      <c r="U157" t="s">
        <v>74</v>
      </c>
      <c r="V157" t="s">
        <v>74</v>
      </c>
    </row>
    <row r="158" spans="1:22" x14ac:dyDescent="0.25">
      <c r="A158" t="s">
        <v>137</v>
      </c>
      <c r="B158" t="s">
        <v>12</v>
      </c>
      <c r="C158" t="s">
        <v>26</v>
      </c>
      <c r="D158" t="s">
        <v>27</v>
      </c>
      <c r="E158" t="s">
        <v>28</v>
      </c>
      <c r="F158">
        <v>2</v>
      </c>
      <c r="G158" t="s">
        <v>54</v>
      </c>
      <c r="H158">
        <v>1.814761427861022</v>
      </c>
      <c r="I158">
        <v>50</v>
      </c>
      <c r="J158">
        <v>0.53773204510128814</v>
      </c>
      <c r="K158">
        <v>30</v>
      </c>
      <c r="L158">
        <v>0</v>
      </c>
      <c r="M158">
        <v>0</v>
      </c>
      <c r="N158">
        <v>0</v>
      </c>
      <c r="O158">
        <v>0</v>
      </c>
      <c r="P158">
        <v>0</v>
      </c>
      <c r="Q158">
        <v>8390</v>
      </c>
      <c r="R158" s="2">
        <v>42614</v>
      </c>
      <c r="S158" t="s">
        <v>11</v>
      </c>
      <c r="T158" t="s">
        <v>11</v>
      </c>
      <c r="U158" t="s">
        <v>74</v>
      </c>
      <c r="V158" t="s">
        <v>74</v>
      </c>
    </row>
    <row r="159" spans="1:22" x14ac:dyDescent="0.25">
      <c r="A159" t="s">
        <v>137</v>
      </c>
      <c r="B159" t="s">
        <v>12</v>
      </c>
      <c r="C159" t="s">
        <v>26</v>
      </c>
      <c r="D159" t="s">
        <v>27</v>
      </c>
      <c r="E159" t="s">
        <v>28</v>
      </c>
      <c r="F159">
        <v>2</v>
      </c>
      <c r="G159" t="s">
        <v>55</v>
      </c>
      <c r="H159">
        <v>0.87915236350676385</v>
      </c>
      <c r="I159">
        <v>10</v>
      </c>
      <c r="J159">
        <v>0.10120949926042661</v>
      </c>
      <c r="K159">
        <v>29</v>
      </c>
      <c r="L159">
        <v>0.16411571450068549</v>
      </c>
      <c r="M159">
        <v>84</v>
      </c>
      <c r="N159">
        <v>0</v>
      </c>
      <c r="O159">
        <v>0</v>
      </c>
      <c r="P159">
        <v>0</v>
      </c>
      <c r="Q159">
        <v>0</v>
      </c>
      <c r="R159" s="2">
        <v>42614</v>
      </c>
      <c r="S159" t="s">
        <v>11</v>
      </c>
      <c r="T159" t="s">
        <v>11</v>
      </c>
      <c r="U159" t="s">
        <v>74</v>
      </c>
      <c r="V159" t="s">
        <v>74</v>
      </c>
    </row>
    <row r="160" spans="1:22" x14ac:dyDescent="0.25">
      <c r="A160" t="s">
        <v>137</v>
      </c>
      <c r="B160" t="s">
        <v>12</v>
      </c>
      <c r="C160" t="s">
        <v>26</v>
      </c>
      <c r="D160" t="s">
        <v>27</v>
      </c>
      <c r="E160" t="s">
        <v>28</v>
      </c>
      <c r="F160">
        <v>3</v>
      </c>
      <c r="G160" t="s">
        <v>53</v>
      </c>
      <c r="H160">
        <v>4.1830770489685289E-2</v>
      </c>
      <c r="I160">
        <v>5</v>
      </c>
      <c r="J160">
        <v>0</v>
      </c>
      <c r="K160">
        <v>0</v>
      </c>
      <c r="L160">
        <v>0.46190921820262948</v>
      </c>
      <c r="M160">
        <v>16</v>
      </c>
      <c r="N160">
        <v>0</v>
      </c>
      <c r="O160">
        <v>0</v>
      </c>
      <c r="P160">
        <v>0</v>
      </c>
      <c r="Q160">
        <v>0</v>
      </c>
      <c r="R160" s="2">
        <v>42614</v>
      </c>
      <c r="S160" t="s">
        <v>11</v>
      </c>
      <c r="T160" t="s">
        <v>11</v>
      </c>
      <c r="U160" t="s">
        <v>74</v>
      </c>
      <c r="V160" t="s">
        <v>74</v>
      </c>
    </row>
    <row r="161" spans="1:22" x14ac:dyDescent="0.25">
      <c r="A161" t="s">
        <v>137</v>
      </c>
      <c r="B161" t="s">
        <v>12</v>
      </c>
      <c r="C161" t="s">
        <v>26</v>
      </c>
      <c r="D161" t="s">
        <v>27</v>
      </c>
      <c r="E161" t="s">
        <v>28</v>
      </c>
      <c r="F161">
        <v>3</v>
      </c>
      <c r="G161" t="s">
        <v>54</v>
      </c>
      <c r="H161">
        <v>2.5272090124519981</v>
      </c>
      <c r="I161">
        <v>16</v>
      </c>
      <c r="J161">
        <v>0.78016387112696695</v>
      </c>
      <c r="K161">
        <v>46</v>
      </c>
      <c r="L161">
        <v>0</v>
      </c>
      <c r="M161">
        <v>0</v>
      </c>
      <c r="N161">
        <v>0</v>
      </c>
      <c r="O161">
        <v>0</v>
      </c>
      <c r="P161">
        <v>0</v>
      </c>
      <c r="Q161">
        <v>8665</v>
      </c>
      <c r="R161" s="2">
        <v>42614</v>
      </c>
      <c r="S161" t="s">
        <v>11</v>
      </c>
      <c r="T161" t="s">
        <v>11</v>
      </c>
      <c r="U161" t="s">
        <v>74</v>
      </c>
      <c r="V161" t="s">
        <v>74</v>
      </c>
    </row>
    <row r="162" spans="1:22" x14ac:dyDescent="0.25">
      <c r="A162" t="s">
        <v>137</v>
      </c>
      <c r="B162" t="s">
        <v>12</v>
      </c>
      <c r="C162" t="s">
        <v>26</v>
      </c>
      <c r="D162" t="s">
        <v>27</v>
      </c>
      <c r="E162" t="s">
        <v>28</v>
      </c>
      <c r="F162">
        <v>3</v>
      </c>
      <c r="G162" t="s">
        <v>55</v>
      </c>
      <c r="H162">
        <v>0</v>
      </c>
      <c r="I162">
        <v>0</v>
      </c>
      <c r="J162">
        <v>0</v>
      </c>
      <c r="K162">
        <v>0</v>
      </c>
      <c r="L162">
        <v>1.5860515875341898E-2</v>
      </c>
      <c r="M162">
        <v>12</v>
      </c>
      <c r="N162">
        <v>0</v>
      </c>
      <c r="O162">
        <v>0</v>
      </c>
      <c r="P162">
        <v>0</v>
      </c>
      <c r="Q162">
        <v>0</v>
      </c>
      <c r="R162" s="2">
        <v>42614</v>
      </c>
      <c r="S162" t="s">
        <v>11</v>
      </c>
      <c r="T162" t="s">
        <v>11</v>
      </c>
      <c r="U162" t="s">
        <v>74</v>
      </c>
      <c r="V162" t="s">
        <v>74</v>
      </c>
    </row>
    <row r="163" spans="1:22" x14ac:dyDescent="0.25">
      <c r="A163" t="s">
        <v>137</v>
      </c>
      <c r="B163" t="s">
        <v>12</v>
      </c>
      <c r="C163" t="s">
        <v>29</v>
      </c>
      <c r="D163" t="s">
        <v>30</v>
      </c>
      <c r="E163" t="s">
        <v>28</v>
      </c>
      <c r="F163">
        <v>1</v>
      </c>
      <c r="G163" t="s">
        <v>53</v>
      </c>
      <c r="H163">
        <v>0</v>
      </c>
      <c r="I163">
        <v>0</v>
      </c>
      <c r="J163">
        <v>0</v>
      </c>
      <c r="K163">
        <v>0</v>
      </c>
      <c r="L163">
        <v>0.84191593301514478</v>
      </c>
      <c r="M163">
        <v>44</v>
      </c>
      <c r="N163">
        <v>0</v>
      </c>
      <c r="O163">
        <v>0</v>
      </c>
      <c r="P163">
        <v>0</v>
      </c>
      <c r="Q163">
        <v>0</v>
      </c>
      <c r="R163" s="2">
        <v>42614</v>
      </c>
      <c r="S163" t="s">
        <v>11</v>
      </c>
      <c r="T163" t="s">
        <v>11</v>
      </c>
      <c r="U163" t="s">
        <v>74</v>
      </c>
      <c r="V163" t="s">
        <v>74</v>
      </c>
    </row>
    <row r="164" spans="1:22" x14ac:dyDescent="0.25">
      <c r="A164" t="s">
        <v>137</v>
      </c>
      <c r="B164" t="s">
        <v>12</v>
      </c>
      <c r="C164" t="s">
        <v>29</v>
      </c>
      <c r="D164" t="s">
        <v>30</v>
      </c>
      <c r="E164" t="s">
        <v>28</v>
      </c>
      <c r="F164">
        <v>1</v>
      </c>
      <c r="G164" t="s">
        <v>54</v>
      </c>
      <c r="H164">
        <v>2.2154714508253122</v>
      </c>
      <c r="I164">
        <v>22</v>
      </c>
      <c r="J164">
        <v>0.55354168507231105</v>
      </c>
      <c r="K164">
        <v>29</v>
      </c>
      <c r="L164">
        <v>0</v>
      </c>
      <c r="M164">
        <v>0</v>
      </c>
      <c r="N164">
        <v>0</v>
      </c>
      <c r="O164">
        <v>0</v>
      </c>
      <c r="P164">
        <v>0</v>
      </c>
      <c r="Q164">
        <v>8421</v>
      </c>
      <c r="R164" s="2">
        <v>42614</v>
      </c>
      <c r="S164" t="s">
        <v>11</v>
      </c>
      <c r="T164" t="s">
        <v>11</v>
      </c>
      <c r="U164" t="s">
        <v>74</v>
      </c>
      <c r="V164" t="s">
        <v>74</v>
      </c>
    </row>
    <row r="165" spans="1:22" x14ac:dyDescent="0.25">
      <c r="A165" t="s">
        <v>137</v>
      </c>
      <c r="B165" t="s">
        <v>12</v>
      </c>
      <c r="C165" t="s">
        <v>29</v>
      </c>
      <c r="D165" t="s">
        <v>30</v>
      </c>
      <c r="E165" t="s">
        <v>28</v>
      </c>
      <c r="F165">
        <v>1</v>
      </c>
      <c r="G165" t="s">
        <v>55</v>
      </c>
      <c r="H165">
        <v>1.8202307251948699E-2</v>
      </c>
      <c r="I165">
        <v>1</v>
      </c>
      <c r="J165">
        <v>0.1752504824371395</v>
      </c>
      <c r="K165">
        <v>32</v>
      </c>
      <c r="L165">
        <v>0.64246904241847202</v>
      </c>
      <c r="M165">
        <v>211</v>
      </c>
      <c r="N165">
        <v>0</v>
      </c>
      <c r="O165">
        <v>0</v>
      </c>
      <c r="P165">
        <v>0</v>
      </c>
      <c r="Q165">
        <v>0</v>
      </c>
      <c r="R165" s="2">
        <v>42614</v>
      </c>
      <c r="S165" t="s">
        <v>11</v>
      </c>
      <c r="T165" t="s">
        <v>11</v>
      </c>
      <c r="U165" t="s">
        <v>74</v>
      </c>
      <c r="V165" t="s">
        <v>74</v>
      </c>
    </row>
    <row r="166" spans="1:22" x14ac:dyDescent="0.25">
      <c r="A166" t="s">
        <v>137</v>
      </c>
      <c r="B166" t="s">
        <v>12</v>
      </c>
      <c r="C166" t="s">
        <v>29</v>
      </c>
      <c r="D166" t="s">
        <v>30</v>
      </c>
      <c r="E166" t="s">
        <v>28</v>
      </c>
      <c r="F166">
        <v>2</v>
      </c>
      <c r="G166" t="s">
        <v>53</v>
      </c>
      <c r="H166">
        <v>24.696465015874772</v>
      </c>
      <c r="I166">
        <v>404</v>
      </c>
      <c r="J166">
        <v>0</v>
      </c>
      <c r="K166">
        <v>0</v>
      </c>
      <c r="L166">
        <v>3.579991547928537E-2</v>
      </c>
      <c r="M166">
        <v>4</v>
      </c>
      <c r="N166">
        <v>0</v>
      </c>
      <c r="O166">
        <v>0</v>
      </c>
      <c r="P166">
        <v>0</v>
      </c>
      <c r="Q166">
        <v>0</v>
      </c>
      <c r="R166" s="2">
        <v>42614</v>
      </c>
      <c r="S166" t="s">
        <v>11</v>
      </c>
      <c r="T166" t="s">
        <v>11</v>
      </c>
      <c r="U166" t="s">
        <v>74</v>
      </c>
      <c r="V166" t="s">
        <v>74</v>
      </c>
    </row>
    <row r="167" spans="1:22" x14ac:dyDescent="0.25">
      <c r="A167" t="s">
        <v>137</v>
      </c>
      <c r="B167" t="s">
        <v>12</v>
      </c>
      <c r="C167" t="s">
        <v>29</v>
      </c>
      <c r="D167" t="s">
        <v>30</v>
      </c>
      <c r="E167" t="s">
        <v>28</v>
      </c>
      <c r="F167">
        <v>2</v>
      </c>
      <c r="G167" t="s">
        <v>54</v>
      </c>
      <c r="H167">
        <v>1.8581458164257489</v>
      </c>
      <c r="I167">
        <v>41</v>
      </c>
      <c r="J167">
        <v>0.58569743925415363</v>
      </c>
      <c r="K167">
        <v>37</v>
      </c>
      <c r="L167">
        <v>0</v>
      </c>
      <c r="M167">
        <v>0</v>
      </c>
      <c r="N167">
        <v>0</v>
      </c>
      <c r="O167">
        <v>0</v>
      </c>
      <c r="P167">
        <v>0</v>
      </c>
      <c r="Q167">
        <v>8109</v>
      </c>
      <c r="R167" s="2">
        <v>42614</v>
      </c>
      <c r="S167" t="s">
        <v>11</v>
      </c>
      <c r="T167" t="s">
        <v>11</v>
      </c>
      <c r="U167" t="s">
        <v>74</v>
      </c>
      <c r="V167" t="s">
        <v>74</v>
      </c>
    </row>
    <row r="168" spans="1:22" x14ac:dyDescent="0.25">
      <c r="A168" t="s">
        <v>137</v>
      </c>
      <c r="B168" t="s">
        <v>12</v>
      </c>
      <c r="C168" t="s">
        <v>29</v>
      </c>
      <c r="D168" t="s">
        <v>30</v>
      </c>
      <c r="E168" t="s">
        <v>28</v>
      </c>
      <c r="F168">
        <v>2</v>
      </c>
      <c r="G168" t="s">
        <v>55</v>
      </c>
      <c r="H168">
        <v>2.1090261775372529E-2</v>
      </c>
      <c r="I168">
        <v>3</v>
      </c>
      <c r="J168">
        <v>0.30699083037744779</v>
      </c>
      <c r="K168">
        <v>40</v>
      </c>
      <c r="L168">
        <v>0.46259191329154598</v>
      </c>
      <c r="M168">
        <v>122</v>
      </c>
      <c r="N168">
        <v>0</v>
      </c>
      <c r="O168">
        <v>0</v>
      </c>
      <c r="P168">
        <v>0</v>
      </c>
      <c r="Q168">
        <v>0</v>
      </c>
      <c r="R168" s="2">
        <v>42614</v>
      </c>
      <c r="S168" t="s">
        <v>11</v>
      </c>
      <c r="T168" t="s">
        <v>11</v>
      </c>
      <c r="U168" t="s">
        <v>74</v>
      </c>
      <c r="V168" t="s">
        <v>74</v>
      </c>
    </row>
    <row r="169" spans="1:22" x14ac:dyDescent="0.25">
      <c r="A169" t="s">
        <v>137</v>
      </c>
      <c r="B169" t="s">
        <v>12</v>
      </c>
      <c r="C169" t="s">
        <v>29</v>
      </c>
      <c r="D169" t="s">
        <v>30</v>
      </c>
      <c r="E169" t="s">
        <v>28</v>
      </c>
      <c r="F169">
        <v>3</v>
      </c>
      <c r="G169" t="s">
        <v>53</v>
      </c>
      <c r="H169">
        <v>0.63197883058891613</v>
      </c>
      <c r="I169">
        <v>31</v>
      </c>
      <c r="J169">
        <v>0</v>
      </c>
      <c r="K169">
        <v>0</v>
      </c>
      <c r="L169">
        <v>1.9536281171930949</v>
      </c>
      <c r="M169">
        <v>42</v>
      </c>
      <c r="N169">
        <v>0</v>
      </c>
      <c r="O169">
        <v>0</v>
      </c>
      <c r="P169">
        <v>0</v>
      </c>
      <c r="Q169">
        <v>0</v>
      </c>
      <c r="R169" s="2">
        <v>42614</v>
      </c>
      <c r="S169" t="s">
        <v>11</v>
      </c>
      <c r="T169" t="s">
        <v>11</v>
      </c>
      <c r="U169" t="s">
        <v>74</v>
      </c>
      <c r="V169" t="s">
        <v>74</v>
      </c>
    </row>
    <row r="170" spans="1:22" x14ac:dyDescent="0.25">
      <c r="A170" t="s">
        <v>137</v>
      </c>
      <c r="B170" t="s">
        <v>12</v>
      </c>
      <c r="C170" t="s">
        <v>29</v>
      </c>
      <c r="D170" t="s">
        <v>30</v>
      </c>
      <c r="E170" t="s">
        <v>28</v>
      </c>
      <c r="F170">
        <v>3</v>
      </c>
      <c r="G170" t="s">
        <v>54</v>
      </c>
      <c r="H170">
        <v>3.514091348514496</v>
      </c>
      <c r="I170">
        <v>26</v>
      </c>
      <c r="J170">
        <v>1.616278545764444</v>
      </c>
      <c r="K170">
        <v>65</v>
      </c>
      <c r="L170">
        <v>0</v>
      </c>
      <c r="M170">
        <v>0</v>
      </c>
      <c r="N170">
        <v>0</v>
      </c>
      <c r="O170">
        <v>0</v>
      </c>
      <c r="P170">
        <v>0</v>
      </c>
      <c r="Q170">
        <v>8505</v>
      </c>
      <c r="R170" s="2">
        <v>42614</v>
      </c>
      <c r="S170" t="s">
        <v>11</v>
      </c>
      <c r="T170" t="s">
        <v>11</v>
      </c>
      <c r="U170" t="s">
        <v>74</v>
      </c>
      <c r="V170" t="s">
        <v>74</v>
      </c>
    </row>
    <row r="171" spans="1:22" x14ac:dyDescent="0.25">
      <c r="A171" t="s">
        <v>137</v>
      </c>
      <c r="B171" t="s">
        <v>12</v>
      </c>
      <c r="C171" t="s">
        <v>29</v>
      </c>
      <c r="D171" t="s">
        <v>30</v>
      </c>
      <c r="E171" t="s">
        <v>28</v>
      </c>
      <c r="F171">
        <v>3</v>
      </c>
      <c r="G171" t="s">
        <v>55</v>
      </c>
      <c r="H171">
        <v>0</v>
      </c>
      <c r="I171">
        <v>0</v>
      </c>
      <c r="J171">
        <v>0.1426585168530059</v>
      </c>
      <c r="K171">
        <v>24</v>
      </c>
      <c r="L171">
        <v>0.16744204528973181</v>
      </c>
      <c r="M171">
        <v>67</v>
      </c>
      <c r="N171">
        <v>0</v>
      </c>
      <c r="O171">
        <v>0</v>
      </c>
      <c r="P171">
        <v>0</v>
      </c>
      <c r="Q171">
        <v>0</v>
      </c>
      <c r="R171" s="2">
        <v>42614</v>
      </c>
      <c r="S171" t="s">
        <v>11</v>
      </c>
      <c r="T171" t="s">
        <v>11</v>
      </c>
      <c r="U171" t="s">
        <v>74</v>
      </c>
      <c r="V171" t="s">
        <v>74</v>
      </c>
    </row>
    <row r="172" spans="1:22" x14ac:dyDescent="0.25">
      <c r="A172" t="s">
        <v>137</v>
      </c>
      <c r="B172" t="s">
        <v>12</v>
      </c>
      <c r="C172" t="s">
        <v>31</v>
      </c>
      <c r="D172" t="s">
        <v>32</v>
      </c>
      <c r="E172" t="s">
        <v>33</v>
      </c>
      <c r="F172">
        <v>1</v>
      </c>
      <c r="G172" t="s">
        <v>54</v>
      </c>
      <c r="H172">
        <v>0</v>
      </c>
      <c r="I172">
        <v>0</v>
      </c>
      <c r="J172">
        <v>0</v>
      </c>
      <c r="K172">
        <v>0</v>
      </c>
      <c r="L172">
        <v>0</v>
      </c>
      <c r="M172">
        <v>0</v>
      </c>
      <c r="N172">
        <v>0</v>
      </c>
      <c r="O172">
        <v>0</v>
      </c>
      <c r="P172">
        <v>0</v>
      </c>
      <c r="Q172">
        <v>13</v>
      </c>
      <c r="R172" s="2">
        <v>42614</v>
      </c>
      <c r="S172" t="s">
        <v>11</v>
      </c>
      <c r="T172" t="s">
        <v>11</v>
      </c>
      <c r="U172" t="s">
        <v>74</v>
      </c>
      <c r="V172" t="s">
        <v>74</v>
      </c>
    </row>
    <row r="173" spans="1:22" x14ac:dyDescent="0.25">
      <c r="A173" t="s">
        <v>137</v>
      </c>
      <c r="B173" t="s">
        <v>12</v>
      </c>
      <c r="C173" t="s">
        <v>31</v>
      </c>
      <c r="D173" t="s">
        <v>32</v>
      </c>
      <c r="E173" t="s">
        <v>33</v>
      </c>
      <c r="F173">
        <v>1</v>
      </c>
      <c r="G173" t="s">
        <v>55</v>
      </c>
      <c r="H173">
        <v>0.45164808357658698</v>
      </c>
      <c r="I173">
        <v>10</v>
      </c>
      <c r="J173">
        <v>0.61185242881036161</v>
      </c>
      <c r="K173">
        <v>91</v>
      </c>
      <c r="L173">
        <v>22.16543114007828</v>
      </c>
      <c r="M173">
        <v>8646</v>
      </c>
      <c r="N173">
        <v>0</v>
      </c>
      <c r="O173">
        <v>0</v>
      </c>
      <c r="P173">
        <v>0</v>
      </c>
      <c r="Q173">
        <v>0</v>
      </c>
      <c r="R173" s="2">
        <v>42614</v>
      </c>
      <c r="S173" t="s">
        <v>11</v>
      </c>
      <c r="T173" t="s">
        <v>11</v>
      </c>
      <c r="U173" t="s">
        <v>74</v>
      </c>
      <c r="V173" t="s">
        <v>74</v>
      </c>
    </row>
    <row r="174" spans="1:22" x14ac:dyDescent="0.25">
      <c r="A174" t="s">
        <v>137</v>
      </c>
      <c r="B174" t="s">
        <v>12</v>
      </c>
      <c r="C174" t="s">
        <v>31</v>
      </c>
      <c r="D174" t="s">
        <v>32</v>
      </c>
      <c r="E174" t="s">
        <v>33</v>
      </c>
      <c r="F174">
        <v>2</v>
      </c>
      <c r="G174" t="s">
        <v>53</v>
      </c>
      <c r="H174">
        <v>19.11393828049734</v>
      </c>
      <c r="I174">
        <v>358</v>
      </c>
      <c r="J174">
        <v>0</v>
      </c>
      <c r="K174">
        <v>0</v>
      </c>
      <c r="L174">
        <v>0.5615595970741557</v>
      </c>
      <c r="M174">
        <v>23</v>
      </c>
      <c r="N174">
        <v>0</v>
      </c>
      <c r="O174">
        <v>0</v>
      </c>
      <c r="P174">
        <v>0</v>
      </c>
      <c r="Q174">
        <v>0</v>
      </c>
      <c r="R174" s="2">
        <v>42614</v>
      </c>
      <c r="S174" t="s">
        <v>11</v>
      </c>
      <c r="T174" t="s">
        <v>11</v>
      </c>
      <c r="U174" t="s">
        <v>74</v>
      </c>
      <c r="V174" t="s">
        <v>74</v>
      </c>
    </row>
    <row r="175" spans="1:22" x14ac:dyDescent="0.25">
      <c r="A175" t="s">
        <v>137</v>
      </c>
      <c r="B175" t="s">
        <v>12</v>
      </c>
      <c r="C175" t="s">
        <v>31</v>
      </c>
      <c r="D175" t="s">
        <v>32</v>
      </c>
      <c r="E175" t="s">
        <v>33</v>
      </c>
      <c r="F175">
        <v>2</v>
      </c>
      <c r="G175" t="s">
        <v>54</v>
      </c>
      <c r="H175">
        <v>0</v>
      </c>
      <c r="I175">
        <v>0</v>
      </c>
      <c r="J175">
        <v>0</v>
      </c>
      <c r="K175">
        <v>0</v>
      </c>
      <c r="L175">
        <v>0</v>
      </c>
      <c r="M175">
        <v>0</v>
      </c>
      <c r="N175">
        <v>0</v>
      </c>
      <c r="O175">
        <v>0</v>
      </c>
      <c r="P175">
        <v>0</v>
      </c>
      <c r="Q175">
        <v>26</v>
      </c>
      <c r="R175" s="2">
        <v>42614</v>
      </c>
      <c r="S175" t="s">
        <v>11</v>
      </c>
      <c r="T175" t="s">
        <v>11</v>
      </c>
      <c r="U175" t="s">
        <v>74</v>
      </c>
      <c r="V175" t="s">
        <v>74</v>
      </c>
    </row>
    <row r="176" spans="1:22" x14ac:dyDescent="0.25">
      <c r="A176" t="s">
        <v>137</v>
      </c>
      <c r="B176" t="s">
        <v>12</v>
      </c>
      <c r="C176" t="s">
        <v>31</v>
      </c>
      <c r="D176" t="s">
        <v>32</v>
      </c>
      <c r="E176" t="s">
        <v>33</v>
      </c>
      <c r="F176">
        <v>2</v>
      </c>
      <c r="G176" t="s">
        <v>55</v>
      </c>
      <c r="H176">
        <v>0.83703582047904346</v>
      </c>
      <c r="I176">
        <v>25</v>
      </c>
      <c r="J176">
        <v>1.1158026521114439</v>
      </c>
      <c r="K176">
        <v>185</v>
      </c>
      <c r="L176">
        <v>19.364052890833729</v>
      </c>
      <c r="M176">
        <v>8143</v>
      </c>
      <c r="N176">
        <v>0</v>
      </c>
      <c r="O176">
        <v>0</v>
      </c>
      <c r="P176">
        <v>0</v>
      </c>
      <c r="Q176">
        <v>0</v>
      </c>
      <c r="R176" s="2">
        <v>42614</v>
      </c>
      <c r="S176" t="s">
        <v>11</v>
      </c>
      <c r="T176" t="s">
        <v>11</v>
      </c>
      <c r="U176" t="s">
        <v>74</v>
      </c>
      <c r="V176" t="s">
        <v>74</v>
      </c>
    </row>
    <row r="177" spans="1:22" x14ac:dyDescent="0.25">
      <c r="A177" t="s">
        <v>137</v>
      </c>
      <c r="B177" t="s">
        <v>12</v>
      </c>
      <c r="C177" t="s">
        <v>31</v>
      </c>
      <c r="D177" t="s">
        <v>32</v>
      </c>
      <c r="E177" t="s">
        <v>33</v>
      </c>
      <c r="F177">
        <v>3</v>
      </c>
      <c r="G177" t="s">
        <v>53</v>
      </c>
      <c r="H177">
        <v>0.46414592933433468</v>
      </c>
      <c r="I177">
        <v>26</v>
      </c>
      <c r="J177">
        <v>0</v>
      </c>
      <c r="K177">
        <v>0</v>
      </c>
      <c r="L177">
        <v>1.0395163118067681</v>
      </c>
      <c r="M177">
        <v>28</v>
      </c>
      <c r="N177">
        <v>0</v>
      </c>
      <c r="O177">
        <v>0</v>
      </c>
      <c r="P177">
        <v>0</v>
      </c>
      <c r="Q177">
        <v>0</v>
      </c>
      <c r="R177" s="2">
        <v>42614</v>
      </c>
      <c r="S177" t="s">
        <v>11</v>
      </c>
      <c r="T177" t="s">
        <v>11</v>
      </c>
      <c r="U177" t="s">
        <v>74</v>
      </c>
      <c r="V177" t="s">
        <v>74</v>
      </c>
    </row>
    <row r="178" spans="1:22" x14ac:dyDescent="0.25">
      <c r="A178" t="s">
        <v>137</v>
      </c>
      <c r="B178" t="s">
        <v>12</v>
      </c>
      <c r="C178" t="s">
        <v>31</v>
      </c>
      <c r="D178" t="s">
        <v>32</v>
      </c>
      <c r="E178" t="s">
        <v>33</v>
      </c>
      <c r="F178">
        <v>3</v>
      </c>
      <c r="G178" t="s">
        <v>54</v>
      </c>
      <c r="H178">
        <v>0</v>
      </c>
      <c r="I178">
        <v>0</v>
      </c>
      <c r="J178">
        <v>0</v>
      </c>
      <c r="K178">
        <v>0</v>
      </c>
      <c r="L178">
        <v>0</v>
      </c>
      <c r="M178">
        <v>0</v>
      </c>
      <c r="N178">
        <v>0</v>
      </c>
      <c r="O178">
        <v>0</v>
      </c>
      <c r="P178">
        <v>0</v>
      </c>
      <c r="Q178">
        <v>10</v>
      </c>
      <c r="R178" s="2">
        <v>42614</v>
      </c>
      <c r="S178" t="s">
        <v>11</v>
      </c>
      <c r="T178" t="s">
        <v>11</v>
      </c>
      <c r="U178" t="s">
        <v>74</v>
      </c>
      <c r="V178" t="s">
        <v>74</v>
      </c>
    </row>
    <row r="179" spans="1:22" x14ac:dyDescent="0.25">
      <c r="A179" t="s">
        <v>137</v>
      </c>
      <c r="B179" t="s">
        <v>12</v>
      </c>
      <c r="C179" t="s">
        <v>31</v>
      </c>
      <c r="D179" t="s">
        <v>32</v>
      </c>
      <c r="E179" t="s">
        <v>33</v>
      </c>
      <c r="F179">
        <v>3</v>
      </c>
      <c r="G179" t="s">
        <v>55</v>
      </c>
      <c r="H179">
        <v>0.26549620749351482</v>
      </c>
      <c r="I179">
        <v>11</v>
      </c>
      <c r="J179">
        <v>1.010744596933026</v>
      </c>
      <c r="K179">
        <v>214</v>
      </c>
      <c r="L179">
        <v>17.52417624266085</v>
      </c>
      <c r="M179">
        <v>8471</v>
      </c>
      <c r="N179">
        <v>0</v>
      </c>
      <c r="O179">
        <v>0</v>
      </c>
      <c r="P179">
        <v>0</v>
      </c>
      <c r="Q179">
        <v>0</v>
      </c>
      <c r="R179" s="2">
        <v>42614</v>
      </c>
      <c r="S179" t="s">
        <v>11</v>
      </c>
      <c r="T179" t="s">
        <v>11</v>
      </c>
      <c r="U179" t="s">
        <v>74</v>
      </c>
      <c r="V179" t="s">
        <v>74</v>
      </c>
    </row>
    <row r="180" spans="1:22" x14ac:dyDescent="0.25">
      <c r="A180" t="s">
        <v>137</v>
      </c>
      <c r="B180" t="s">
        <v>8</v>
      </c>
      <c r="C180" t="s">
        <v>26</v>
      </c>
      <c r="D180" t="s">
        <v>27</v>
      </c>
      <c r="E180" t="s">
        <v>28</v>
      </c>
      <c r="F180">
        <v>1</v>
      </c>
      <c r="G180" t="s">
        <v>54</v>
      </c>
      <c r="H180">
        <v>1.25079180391657</v>
      </c>
      <c r="I180">
        <v>9</v>
      </c>
      <c r="J180">
        <v>0.2671369755239783</v>
      </c>
      <c r="K180">
        <v>23</v>
      </c>
      <c r="L180">
        <v>0</v>
      </c>
      <c r="M180">
        <v>0</v>
      </c>
      <c r="N180">
        <v>0</v>
      </c>
      <c r="O180">
        <v>0</v>
      </c>
      <c r="P180">
        <v>0</v>
      </c>
      <c r="Q180">
        <v>8548</v>
      </c>
      <c r="R180" s="2">
        <v>42614</v>
      </c>
      <c r="S180" t="s">
        <v>11</v>
      </c>
      <c r="T180" t="s">
        <v>11</v>
      </c>
      <c r="U180" t="s">
        <v>74</v>
      </c>
      <c r="V180" t="s">
        <v>74</v>
      </c>
    </row>
    <row r="181" spans="1:22" x14ac:dyDescent="0.25">
      <c r="A181" t="s">
        <v>137</v>
      </c>
      <c r="B181" t="s">
        <v>8</v>
      </c>
      <c r="C181" t="s">
        <v>26</v>
      </c>
      <c r="D181" t="s">
        <v>27</v>
      </c>
      <c r="E181" t="s">
        <v>28</v>
      </c>
      <c r="F181">
        <v>1</v>
      </c>
      <c r="G181" t="s">
        <v>55</v>
      </c>
      <c r="H181">
        <v>0.36332132557315377</v>
      </c>
      <c r="I181">
        <v>13</v>
      </c>
      <c r="J181">
        <v>6.1633123474420577E-2</v>
      </c>
      <c r="K181">
        <v>11</v>
      </c>
      <c r="L181">
        <v>0.2144615196911826</v>
      </c>
      <c r="M181">
        <v>156</v>
      </c>
      <c r="N181">
        <v>0</v>
      </c>
      <c r="O181">
        <v>0</v>
      </c>
      <c r="P181">
        <v>0</v>
      </c>
      <c r="Q181">
        <v>0</v>
      </c>
      <c r="R181" s="2">
        <v>42614</v>
      </c>
      <c r="S181" t="s">
        <v>11</v>
      </c>
      <c r="T181" t="s">
        <v>11</v>
      </c>
      <c r="U181" t="s">
        <v>74</v>
      </c>
      <c r="V181" t="s">
        <v>74</v>
      </c>
    </row>
    <row r="182" spans="1:22" x14ac:dyDescent="0.25">
      <c r="A182" t="s">
        <v>137</v>
      </c>
      <c r="B182" t="s">
        <v>8</v>
      </c>
      <c r="C182" t="s">
        <v>26</v>
      </c>
      <c r="D182" t="s">
        <v>27</v>
      </c>
      <c r="E182" t="s">
        <v>28</v>
      </c>
      <c r="F182">
        <v>2</v>
      </c>
      <c r="G182" t="s">
        <v>53</v>
      </c>
      <c r="H182">
        <v>7.741623246613595</v>
      </c>
      <c r="I182">
        <v>130</v>
      </c>
      <c r="J182">
        <v>0</v>
      </c>
      <c r="K182">
        <v>0</v>
      </c>
      <c r="L182">
        <v>0.84533763644386617</v>
      </c>
      <c r="M182">
        <v>26</v>
      </c>
      <c r="N182">
        <v>0</v>
      </c>
      <c r="O182">
        <v>0</v>
      </c>
      <c r="P182">
        <v>0</v>
      </c>
      <c r="Q182">
        <v>0</v>
      </c>
      <c r="R182" s="2">
        <v>42614</v>
      </c>
      <c r="S182" t="s">
        <v>11</v>
      </c>
      <c r="T182" t="s">
        <v>11</v>
      </c>
      <c r="U182" t="s">
        <v>74</v>
      </c>
      <c r="V182" t="s">
        <v>74</v>
      </c>
    </row>
    <row r="183" spans="1:22" x14ac:dyDescent="0.25">
      <c r="A183" t="s">
        <v>137</v>
      </c>
      <c r="B183" t="s">
        <v>8</v>
      </c>
      <c r="C183" t="s">
        <v>26</v>
      </c>
      <c r="D183" t="s">
        <v>27</v>
      </c>
      <c r="E183" t="s">
        <v>28</v>
      </c>
      <c r="F183">
        <v>2</v>
      </c>
      <c r="G183" t="s">
        <v>54</v>
      </c>
      <c r="H183">
        <v>2.3869221098370641</v>
      </c>
      <c r="I183">
        <v>60</v>
      </c>
      <c r="J183">
        <v>0.64340899819327302</v>
      </c>
      <c r="K183">
        <v>39</v>
      </c>
      <c r="L183">
        <v>0</v>
      </c>
      <c r="M183">
        <v>0</v>
      </c>
      <c r="N183">
        <v>0</v>
      </c>
      <c r="O183">
        <v>0</v>
      </c>
      <c r="P183">
        <v>0</v>
      </c>
      <c r="Q183">
        <v>8445</v>
      </c>
      <c r="R183" s="2">
        <v>42614</v>
      </c>
      <c r="S183" t="s">
        <v>11</v>
      </c>
      <c r="T183" t="s">
        <v>11</v>
      </c>
      <c r="U183" t="s">
        <v>74</v>
      </c>
      <c r="V183" t="s">
        <v>74</v>
      </c>
    </row>
    <row r="184" spans="1:22" x14ac:dyDescent="0.25">
      <c r="A184" t="s">
        <v>137</v>
      </c>
      <c r="B184" t="s">
        <v>8</v>
      </c>
      <c r="C184" t="s">
        <v>26</v>
      </c>
      <c r="D184" t="s">
        <v>27</v>
      </c>
      <c r="E184" t="s">
        <v>28</v>
      </c>
      <c r="F184">
        <v>2</v>
      </c>
      <c r="G184" t="s">
        <v>55</v>
      </c>
      <c r="H184">
        <v>0.68186437541839218</v>
      </c>
      <c r="I184">
        <v>8</v>
      </c>
      <c r="J184">
        <v>9.1398633548616035E-2</v>
      </c>
      <c r="K184">
        <v>9</v>
      </c>
      <c r="L184">
        <v>0.12692198749463901</v>
      </c>
      <c r="M184">
        <v>43</v>
      </c>
      <c r="N184">
        <v>0</v>
      </c>
      <c r="O184">
        <v>0</v>
      </c>
      <c r="P184">
        <v>0</v>
      </c>
      <c r="Q184">
        <v>0</v>
      </c>
      <c r="R184" s="2">
        <v>42614</v>
      </c>
      <c r="S184" t="s">
        <v>11</v>
      </c>
      <c r="T184" t="s">
        <v>11</v>
      </c>
      <c r="U184" t="s">
        <v>74</v>
      </c>
      <c r="V184" t="s">
        <v>74</v>
      </c>
    </row>
    <row r="185" spans="1:22" x14ac:dyDescent="0.25">
      <c r="A185" t="s">
        <v>137</v>
      </c>
      <c r="B185" t="s">
        <v>8</v>
      </c>
      <c r="C185" t="s">
        <v>26</v>
      </c>
      <c r="D185" t="s">
        <v>27</v>
      </c>
      <c r="E185" t="s">
        <v>28</v>
      </c>
      <c r="F185">
        <v>3</v>
      </c>
      <c r="G185" t="s">
        <v>53</v>
      </c>
      <c r="H185">
        <v>5.1537189226583083E-2</v>
      </c>
      <c r="I185">
        <v>4</v>
      </c>
      <c r="J185">
        <v>0</v>
      </c>
      <c r="K185">
        <v>0</v>
      </c>
      <c r="L185">
        <v>0.82205063410069368</v>
      </c>
      <c r="M185">
        <v>22</v>
      </c>
      <c r="N185">
        <v>0</v>
      </c>
      <c r="O185">
        <v>0</v>
      </c>
      <c r="P185">
        <v>0</v>
      </c>
      <c r="Q185">
        <v>0</v>
      </c>
      <c r="R185" s="2">
        <v>42614</v>
      </c>
      <c r="S185" t="s">
        <v>11</v>
      </c>
      <c r="T185" t="s">
        <v>11</v>
      </c>
      <c r="U185" t="s">
        <v>74</v>
      </c>
      <c r="V185" t="s">
        <v>74</v>
      </c>
    </row>
    <row r="186" spans="1:22" x14ac:dyDescent="0.25">
      <c r="A186" t="s">
        <v>137</v>
      </c>
      <c r="B186" t="s">
        <v>8</v>
      </c>
      <c r="C186" t="s">
        <v>26</v>
      </c>
      <c r="D186" t="s">
        <v>27</v>
      </c>
      <c r="E186" t="s">
        <v>28</v>
      </c>
      <c r="F186">
        <v>3</v>
      </c>
      <c r="G186" t="s">
        <v>54</v>
      </c>
      <c r="H186">
        <v>2.7376861405538149</v>
      </c>
      <c r="I186">
        <v>21</v>
      </c>
      <c r="J186">
        <v>0.44501464352369358</v>
      </c>
      <c r="K186">
        <v>33</v>
      </c>
      <c r="L186">
        <v>0</v>
      </c>
      <c r="M186">
        <v>0</v>
      </c>
      <c r="N186">
        <v>0</v>
      </c>
      <c r="O186">
        <v>0</v>
      </c>
      <c r="P186">
        <v>0</v>
      </c>
      <c r="Q186">
        <v>8678</v>
      </c>
      <c r="R186" s="2">
        <v>42614</v>
      </c>
      <c r="S186" t="s">
        <v>11</v>
      </c>
      <c r="T186" t="s">
        <v>11</v>
      </c>
      <c r="U186" t="s">
        <v>74</v>
      </c>
      <c r="V186" t="s">
        <v>74</v>
      </c>
    </row>
    <row r="187" spans="1:22" x14ac:dyDescent="0.25">
      <c r="A187" t="s">
        <v>137</v>
      </c>
      <c r="B187" t="s">
        <v>8</v>
      </c>
      <c r="C187" t="s">
        <v>26</v>
      </c>
      <c r="D187" t="s">
        <v>27</v>
      </c>
      <c r="E187" t="s">
        <v>28</v>
      </c>
      <c r="F187">
        <v>3</v>
      </c>
      <c r="G187" t="s">
        <v>55</v>
      </c>
      <c r="H187">
        <v>0</v>
      </c>
      <c r="I187">
        <v>0</v>
      </c>
      <c r="J187">
        <v>0</v>
      </c>
      <c r="K187">
        <v>0</v>
      </c>
      <c r="L187">
        <v>5.612634409528772E-3</v>
      </c>
      <c r="M187">
        <v>2</v>
      </c>
      <c r="N187">
        <v>0</v>
      </c>
      <c r="O187">
        <v>0</v>
      </c>
      <c r="P187">
        <v>0</v>
      </c>
      <c r="Q187">
        <v>0</v>
      </c>
      <c r="R187" s="2">
        <v>42614</v>
      </c>
      <c r="S187" t="s">
        <v>11</v>
      </c>
      <c r="T187" t="s">
        <v>11</v>
      </c>
      <c r="U187" t="s">
        <v>74</v>
      </c>
      <c r="V187" t="s">
        <v>74</v>
      </c>
    </row>
    <row r="188" spans="1:22" x14ac:dyDescent="0.25">
      <c r="A188" t="s">
        <v>137</v>
      </c>
      <c r="B188" t="s">
        <v>8</v>
      </c>
      <c r="C188" t="s">
        <v>29</v>
      </c>
      <c r="D188" t="s">
        <v>30</v>
      </c>
      <c r="E188" t="s">
        <v>28</v>
      </c>
      <c r="F188">
        <v>1</v>
      </c>
      <c r="G188" t="s">
        <v>53</v>
      </c>
      <c r="H188">
        <v>0</v>
      </c>
      <c r="I188">
        <v>0</v>
      </c>
      <c r="J188">
        <v>0</v>
      </c>
      <c r="K188">
        <v>0</v>
      </c>
      <c r="L188">
        <v>0.68370679354108821</v>
      </c>
      <c r="M188">
        <v>36</v>
      </c>
      <c r="N188">
        <v>0</v>
      </c>
      <c r="O188">
        <v>0</v>
      </c>
      <c r="P188">
        <v>0</v>
      </c>
      <c r="Q188">
        <v>0</v>
      </c>
      <c r="R188" s="2">
        <v>42614</v>
      </c>
      <c r="S188" t="s">
        <v>11</v>
      </c>
      <c r="T188" t="s">
        <v>11</v>
      </c>
      <c r="U188" t="s">
        <v>74</v>
      </c>
      <c r="V188" t="s">
        <v>74</v>
      </c>
    </row>
    <row r="189" spans="1:22" x14ac:dyDescent="0.25">
      <c r="A189" t="s">
        <v>137</v>
      </c>
      <c r="B189" t="s">
        <v>8</v>
      </c>
      <c r="C189" t="s">
        <v>29</v>
      </c>
      <c r="D189" t="s">
        <v>30</v>
      </c>
      <c r="E189" t="s">
        <v>28</v>
      </c>
      <c r="F189">
        <v>1</v>
      </c>
      <c r="G189" t="s">
        <v>54</v>
      </c>
      <c r="H189">
        <v>2.5520716258210689</v>
      </c>
      <c r="I189">
        <v>28</v>
      </c>
      <c r="J189">
        <v>0.16188169683178541</v>
      </c>
      <c r="K189">
        <v>22</v>
      </c>
      <c r="L189">
        <v>0</v>
      </c>
      <c r="M189">
        <v>0</v>
      </c>
      <c r="N189">
        <v>0</v>
      </c>
      <c r="O189">
        <v>0</v>
      </c>
      <c r="P189">
        <v>0</v>
      </c>
      <c r="Q189">
        <v>8610</v>
      </c>
      <c r="R189" s="2">
        <v>42614</v>
      </c>
      <c r="S189" t="s">
        <v>11</v>
      </c>
      <c r="T189" t="s">
        <v>11</v>
      </c>
      <c r="U189" t="s">
        <v>74</v>
      </c>
      <c r="V189" t="s">
        <v>74</v>
      </c>
    </row>
    <row r="190" spans="1:22" x14ac:dyDescent="0.25">
      <c r="A190" t="s">
        <v>137</v>
      </c>
      <c r="B190" t="s">
        <v>8</v>
      </c>
      <c r="C190" t="s">
        <v>29</v>
      </c>
      <c r="D190" t="s">
        <v>30</v>
      </c>
      <c r="E190" t="s">
        <v>28</v>
      </c>
      <c r="F190">
        <v>1</v>
      </c>
      <c r="G190" t="s">
        <v>55</v>
      </c>
      <c r="H190">
        <v>0.1251225178049708</v>
      </c>
      <c r="I190">
        <v>6</v>
      </c>
      <c r="J190">
        <v>5.9153160490149397E-2</v>
      </c>
      <c r="K190">
        <v>10</v>
      </c>
      <c r="L190">
        <v>0.15887881403337201</v>
      </c>
      <c r="M190">
        <v>48</v>
      </c>
      <c r="N190">
        <v>0</v>
      </c>
      <c r="O190">
        <v>0</v>
      </c>
      <c r="P190">
        <v>0</v>
      </c>
      <c r="Q190">
        <v>0</v>
      </c>
      <c r="R190" s="2">
        <v>42614</v>
      </c>
      <c r="S190" t="s">
        <v>11</v>
      </c>
      <c r="T190" t="s">
        <v>11</v>
      </c>
      <c r="U190" t="s">
        <v>74</v>
      </c>
      <c r="V190" t="s">
        <v>74</v>
      </c>
    </row>
    <row r="191" spans="1:22" x14ac:dyDescent="0.25">
      <c r="A191" t="s">
        <v>137</v>
      </c>
      <c r="B191" t="s">
        <v>8</v>
      </c>
      <c r="C191" t="s">
        <v>29</v>
      </c>
      <c r="D191" t="s">
        <v>30</v>
      </c>
      <c r="E191" t="s">
        <v>28</v>
      </c>
      <c r="F191">
        <v>2</v>
      </c>
      <c r="G191" t="s">
        <v>53</v>
      </c>
      <c r="H191">
        <v>22.525149500911631</v>
      </c>
      <c r="I191">
        <v>385</v>
      </c>
      <c r="J191">
        <v>0</v>
      </c>
      <c r="K191">
        <v>0</v>
      </c>
      <c r="L191">
        <v>0.21273385346532009</v>
      </c>
      <c r="M191">
        <v>9</v>
      </c>
      <c r="N191">
        <v>0</v>
      </c>
      <c r="O191">
        <v>0</v>
      </c>
      <c r="P191">
        <v>0</v>
      </c>
      <c r="Q191">
        <v>0</v>
      </c>
      <c r="R191" s="2">
        <v>42614</v>
      </c>
      <c r="S191" t="s">
        <v>11</v>
      </c>
      <c r="T191" t="s">
        <v>11</v>
      </c>
      <c r="U191" t="s">
        <v>74</v>
      </c>
      <c r="V191" t="s">
        <v>74</v>
      </c>
    </row>
    <row r="192" spans="1:22" x14ac:dyDescent="0.25">
      <c r="A192" t="s">
        <v>137</v>
      </c>
      <c r="B192" t="s">
        <v>8</v>
      </c>
      <c r="C192" t="s">
        <v>29</v>
      </c>
      <c r="D192" t="s">
        <v>30</v>
      </c>
      <c r="E192" t="s">
        <v>28</v>
      </c>
      <c r="F192">
        <v>2</v>
      </c>
      <c r="G192" t="s">
        <v>54</v>
      </c>
      <c r="H192">
        <v>2.1095206158042061</v>
      </c>
      <c r="I192">
        <v>45</v>
      </c>
      <c r="J192">
        <v>0.48614541180516291</v>
      </c>
      <c r="K192">
        <v>36</v>
      </c>
      <c r="L192">
        <v>0</v>
      </c>
      <c r="M192">
        <v>0</v>
      </c>
      <c r="N192">
        <v>0</v>
      </c>
      <c r="O192">
        <v>0</v>
      </c>
      <c r="P192">
        <v>0</v>
      </c>
      <c r="Q192">
        <v>8261</v>
      </c>
      <c r="R192" s="2">
        <v>42614</v>
      </c>
      <c r="S192" t="s">
        <v>11</v>
      </c>
      <c r="T192" t="s">
        <v>11</v>
      </c>
      <c r="U192" t="s">
        <v>74</v>
      </c>
      <c r="V192" t="s">
        <v>74</v>
      </c>
    </row>
    <row r="193" spans="1:22" x14ac:dyDescent="0.25">
      <c r="A193" t="s">
        <v>137</v>
      </c>
      <c r="B193" t="s">
        <v>8</v>
      </c>
      <c r="C193" t="s">
        <v>29</v>
      </c>
      <c r="D193" t="s">
        <v>30</v>
      </c>
      <c r="E193" t="s">
        <v>28</v>
      </c>
      <c r="F193">
        <v>2</v>
      </c>
      <c r="G193" t="s">
        <v>55</v>
      </c>
      <c r="H193">
        <v>0</v>
      </c>
      <c r="I193">
        <v>0</v>
      </c>
      <c r="J193">
        <v>8.5401659083828435E-2</v>
      </c>
      <c r="K193">
        <v>9</v>
      </c>
      <c r="L193">
        <v>6.9485743483488155E-2</v>
      </c>
      <c r="M193">
        <v>15</v>
      </c>
      <c r="N193">
        <v>0</v>
      </c>
      <c r="O193">
        <v>0</v>
      </c>
      <c r="P193">
        <v>0</v>
      </c>
      <c r="Q193">
        <v>0</v>
      </c>
      <c r="R193" s="2">
        <v>42614</v>
      </c>
      <c r="S193" t="s">
        <v>11</v>
      </c>
      <c r="T193" t="s">
        <v>11</v>
      </c>
      <c r="U193" t="s">
        <v>74</v>
      </c>
      <c r="V193" t="s">
        <v>74</v>
      </c>
    </row>
    <row r="194" spans="1:22" x14ac:dyDescent="0.25">
      <c r="A194" t="s">
        <v>137</v>
      </c>
      <c r="B194" t="s">
        <v>8</v>
      </c>
      <c r="C194" t="s">
        <v>29</v>
      </c>
      <c r="D194" t="s">
        <v>30</v>
      </c>
      <c r="E194" t="s">
        <v>28</v>
      </c>
      <c r="F194">
        <v>3</v>
      </c>
      <c r="G194" t="s">
        <v>53</v>
      </c>
      <c r="H194">
        <v>0.44297018063243088</v>
      </c>
      <c r="I194">
        <v>28</v>
      </c>
      <c r="J194">
        <v>0</v>
      </c>
      <c r="K194">
        <v>0</v>
      </c>
      <c r="L194">
        <v>1.3435785147293049</v>
      </c>
      <c r="M194">
        <v>29</v>
      </c>
      <c r="N194">
        <v>0</v>
      </c>
      <c r="O194">
        <v>0</v>
      </c>
      <c r="P194">
        <v>0</v>
      </c>
      <c r="Q194">
        <v>0</v>
      </c>
      <c r="R194" s="2">
        <v>42614</v>
      </c>
      <c r="S194" t="s">
        <v>11</v>
      </c>
      <c r="T194" t="s">
        <v>11</v>
      </c>
      <c r="U194" t="s">
        <v>74</v>
      </c>
      <c r="V194" t="s">
        <v>74</v>
      </c>
    </row>
    <row r="195" spans="1:22" x14ac:dyDescent="0.25">
      <c r="A195" t="s">
        <v>137</v>
      </c>
      <c r="B195" t="s">
        <v>8</v>
      </c>
      <c r="C195" t="s">
        <v>29</v>
      </c>
      <c r="D195" t="s">
        <v>30</v>
      </c>
      <c r="E195" t="s">
        <v>28</v>
      </c>
      <c r="F195">
        <v>3</v>
      </c>
      <c r="G195" t="s">
        <v>54</v>
      </c>
      <c r="H195">
        <v>4.1287207250287237</v>
      </c>
      <c r="I195">
        <v>34</v>
      </c>
      <c r="J195">
        <v>0.35646850854826101</v>
      </c>
      <c r="K195">
        <v>30</v>
      </c>
      <c r="L195">
        <v>0</v>
      </c>
      <c r="M195">
        <v>0</v>
      </c>
      <c r="N195">
        <v>0</v>
      </c>
      <c r="O195">
        <v>0</v>
      </c>
      <c r="P195">
        <v>0</v>
      </c>
      <c r="Q195">
        <v>8637</v>
      </c>
      <c r="R195" s="2">
        <v>42614</v>
      </c>
      <c r="S195" t="s">
        <v>11</v>
      </c>
      <c r="T195" t="s">
        <v>11</v>
      </c>
      <c r="U195" t="s">
        <v>74</v>
      </c>
      <c r="V195" t="s">
        <v>74</v>
      </c>
    </row>
    <row r="196" spans="1:22" x14ac:dyDescent="0.25">
      <c r="A196" t="s">
        <v>137</v>
      </c>
      <c r="B196" t="s">
        <v>8</v>
      </c>
      <c r="C196" t="s">
        <v>29</v>
      </c>
      <c r="D196" t="s">
        <v>30</v>
      </c>
      <c r="E196" t="s">
        <v>28</v>
      </c>
      <c r="F196">
        <v>3</v>
      </c>
      <c r="G196" t="s">
        <v>55</v>
      </c>
      <c r="H196">
        <v>0</v>
      </c>
      <c r="I196">
        <v>0</v>
      </c>
      <c r="J196">
        <v>0</v>
      </c>
      <c r="K196">
        <v>0</v>
      </c>
      <c r="L196">
        <v>5.3557889237847234E-3</v>
      </c>
      <c r="M196">
        <v>2</v>
      </c>
      <c r="N196">
        <v>0</v>
      </c>
      <c r="O196">
        <v>0</v>
      </c>
      <c r="P196">
        <v>0</v>
      </c>
      <c r="Q196">
        <v>0</v>
      </c>
      <c r="R196" s="2">
        <v>42614</v>
      </c>
      <c r="S196" t="s">
        <v>11</v>
      </c>
      <c r="T196" t="s">
        <v>11</v>
      </c>
      <c r="U196" t="s">
        <v>74</v>
      </c>
      <c r="V196" t="s">
        <v>74</v>
      </c>
    </row>
    <row r="197" spans="1:22" x14ac:dyDescent="0.25">
      <c r="A197" t="s">
        <v>137</v>
      </c>
      <c r="B197" t="s">
        <v>8</v>
      </c>
      <c r="C197" t="s">
        <v>31</v>
      </c>
      <c r="D197" t="s">
        <v>32</v>
      </c>
      <c r="E197" t="s">
        <v>33</v>
      </c>
      <c r="F197">
        <v>1</v>
      </c>
      <c r="G197" t="s">
        <v>54</v>
      </c>
      <c r="H197">
        <v>0</v>
      </c>
      <c r="I197">
        <v>0</v>
      </c>
      <c r="J197">
        <v>0</v>
      </c>
      <c r="K197">
        <v>0</v>
      </c>
      <c r="L197">
        <v>0</v>
      </c>
      <c r="M197">
        <v>0</v>
      </c>
      <c r="N197">
        <v>0</v>
      </c>
      <c r="O197">
        <v>0</v>
      </c>
      <c r="P197">
        <v>0</v>
      </c>
      <c r="Q197">
        <v>13</v>
      </c>
      <c r="R197" s="2">
        <v>42614</v>
      </c>
      <c r="S197" t="s">
        <v>11</v>
      </c>
      <c r="T197" t="s">
        <v>11</v>
      </c>
      <c r="U197" t="s">
        <v>74</v>
      </c>
      <c r="V197" t="s">
        <v>74</v>
      </c>
    </row>
    <row r="198" spans="1:22" x14ac:dyDescent="0.25">
      <c r="A198" t="s">
        <v>137</v>
      </c>
      <c r="B198" t="s">
        <v>8</v>
      </c>
      <c r="C198" t="s">
        <v>31</v>
      </c>
      <c r="D198" t="s">
        <v>32</v>
      </c>
      <c r="E198" t="s">
        <v>33</v>
      </c>
      <c r="F198">
        <v>1</v>
      </c>
      <c r="G198" t="s">
        <v>55</v>
      </c>
      <c r="H198">
        <v>2.0268009124554012</v>
      </c>
      <c r="I198">
        <v>22</v>
      </c>
      <c r="J198">
        <v>0.39443293962316961</v>
      </c>
      <c r="K198">
        <v>56</v>
      </c>
      <c r="L198">
        <v>21.079180538529101</v>
      </c>
      <c r="M198">
        <v>8669</v>
      </c>
      <c r="N198">
        <v>0</v>
      </c>
      <c r="O198">
        <v>0</v>
      </c>
      <c r="P198">
        <v>0</v>
      </c>
      <c r="Q198">
        <v>0</v>
      </c>
      <c r="R198" s="2">
        <v>42614</v>
      </c>
      <c r="S198" t="s">
        <v>11</v>
      </c>
      <c r="T198" t="s">
        <v>11</v>
      </c>
      <c r="U198" t="s">
        <v>74</v>
      </c>
      <c r="V198" t="s">
        <v>74</v>
      </c>
    </row>
    <row r="199" spans="1:22" x14ac:dyDescent="0.25">
      <c r="A199" t="s">
        <v>137</v>
      </c>
      <c r="B199" t="s">
        <v>8</v>
      </c>
      <c r="C199" t="s">
        <v>31</v>
      </c>
      <c r="D199" t="s">
        <v>32</v>
      </c>
      <c r="E199" t="s">
        <v>33</v>
      </c>
      <c r="F199">
        <v>2</v>
      </c>
      <c r="G199" t="s">
        <v>53</v>
      </c>
      <c r="H199">
        <v>17.359197776817059</v>
      </c>
      <c r="I199">
        <v>347</v>
      </c>
      <c r="J199">
        <v>0</v>
      </c>
      <c r="K199">
        <v>0</v>
      </c>
      <c r="L199">
        <v>0.17734284812256559</v>
      </c>
      <c r="M199">
        <v>5</v>
      </c>
      <c r="N199">
        <v>0</v>
      </c>
      <c r="O199">
        <v>0</v>
      </c>
      <c r="P199">
        <v>0</v>
      </c>
      <c r="Q199">
        <v>0</v>
      </c>
      <c r="R199" s="2">
        <v>42614</v>
      </c>
      <c r="S199" t="s">
        <v>11</v>
      </c>
      <c r="T199" t="s">
        <v>11</v>
      </c>
      <c r="U199" t="s">
        <v>74</v>
      </c>
      <c r="V199" t="s">
        <v>74</v>
      </c>
    </row>
    <row r="200" spans="1:22" x14ac:dyDescent="0.25">
      <c r="A200" t="s">
        <v>137</v>
      </c>
      <c r="B200" t="s">
        <v>8</v>
      </c>
      <c r="C200" t="s">
        <v>31</v>
      </c>
      <c r="D200" t="s">
        <v>32</v>
      </c>
      <c r="E200" t="s">
        <v>33</v>
      </c>
      <c r="F200">
        <v>2</v>
      </c>
      <c r="G200" t="s">
        <v>54</v>
      </c>
      <c r="H200">
        <v>0</v>
      </c>
      <c r="I200">
        <v>0</v>
      </c>
      <c r="J200">
        <v>0</v>
      </c>
      <c r="K200">
        <v>0</v>
      </c>
      <c r="L200">
        <v>0</v>
      </c>
      <c r="M200">
        <v>0</v>
      </c>
      <c r="N200">
        <v>0</v>
      </c>
      <c r="O200">
        <v>0</v>
      </c>
      <c r="P200">
        <v>0</v>
      </c>
      <c r="Q200">
        <v>26</v>
      </c>
      <c r="R200" s="2">
        <v>42614</v>
      </c>
      <c r="S200" t="s">
        <v>11</v>
      </c>
      <c r="T200" t="s">
        <v>11</v>
      </c>
      <c r="U200" t="s">
        <v>74</v>
      </c>
      <c r="V200" t="s">
        <v>74</v>
      </c>
    </row>
    <row r="201" spans="1:22" x14ac:dyDescent="0.25">
      <c r="A201" t="s">
        <v>137</v>
      </c>
      <c r="B201" t="s">
        <v>8</v>
      </c>
      <c r="C201" t="s">
        <v>31</v>
      </c>
      <c r="D201" t="s">
        <v>32</v>
      </c>
      <c r="E201" t="s">
        <v>33</v>
      </c>
      <c r="F201">
        <v>2</v>
      </c>
      <c r="G201" t="s">
        <v>55</v>
      </c>
      <c r="H201">
        <v>2.1214100493668382</v>
      </c>
      <c r="I201">
        <v>47</v>
      </c>
      <c r="J201">
        <v>0.52746155558209684</v>
      </c>
      <c r="K201">
        <v>91</v>
      </c>
      <c r="L201">
        <v>16.44216184974902</v>
      </c>
      <c r="M201">
        <v>8244</v>
      </c>
      <c r="N201">
        <v>0</v>
      </c>
      <c r="O201">
        <v>0</v>
      </c>
      <c r="P201">
        <v>0</v>
      </c>
      <c r="Q201">
        <v>0</v>
      </c>
      <c r="R201" s="2">
        <v>42614</v>
      </c>
      <c r="S201" t="s">
        <v>11</v>
      </c>
      <c r="T201" t="s">
        <v>11</v>
      </c>
      <c r="U201" t="s">
        <v>74</v>
      </c>
      <c r="V201" t="s">
        <v>74</v>
      </c>
    </row>
    <row r="202" spans="1:22" x14ac:dyDescent="0.25">
      <c r="A202" t="s">
        <v>137</v>
      </c>
      <c r="B202" t="s">
        <v>8</v>
      </c>
      <c r="C202" t="s">
        <v>31</v>
      </c>
      <c r="D202" t="s">
        <v>32</v>
      </c>
      <c r="E202" t="s">
        <v>33</v>
      </c>
      <c r="F202">
        <v>3</v>
      </c>
      <c r="G202" t="s">
        <v>53</v>
      </c>
      <c r="H202">
        <v>0.40910367524114161</v>
      </c>
      <c r="I202">
        <v>29</v>
      </c>
      <c r="J202">
        <v>0</v>
      </c>
      <c r="K202">
        <v>0</v>
      </c>
      <c r="L202">
        <v>0.69676408831451697</v>
      </c>
      <c r="M202">
        <v>18</v>
      </c>
      <c r="N202">
        <v>0</v>
      </c>
      <c r="O202">
        <v>0</v>
      </c>
      <c r="P202">
        <v>0</v>
      </c>
      <c r="Q202">
        <v>0</v>
      </c>
      <c r="R202" s="2">
        <v>42614</v>
      </c>
      <c r="S202" t="s">
        <v>11</v>
      </c>
      <c r="T202" t="s">
        <v>11</v>
      </c>
      <c r="U202" t="s">
        <v>74</v>
      </c>
      <c r="V202" t="s">
        <v>74</v>
      </c>
    </row>
    <row r="203" spans="1:22" x14ac:dyDescent="0.25">
      <c r="A203" t="s">
        <v>137</v>
      </c>
      <c r="B203" t="s">
        <v>8</v>
      </c>
      <c r="C203" t="s">
        <v>31</v>
      </c>
      <c r="D203" t="s">
        <v>32</v>
      </c>
      <c r="E203" t="s">
        <v>33</v>
      </c>
      <c r="F203">
        <v>3</v>
      </c>
      <c r="G203" t="s">
        <v>54</v>
      </c>
      <c r="H203">
        <v>0</v>
      </c>
      <c r="I203">
        <v>0</v>
      </c>
      <c r="J203">
        <v>0</v>
      </c>
      <c r="K203">
        <v>0</v>
      </c>
      <c r="L203">
        <v>0</v>
      </c>
      <c r="M203">
        <v>0</v>
      </c>
      <c r="N203">
        <v>0</v>
      </c>
      <c r="O203">
        <v>0</v>
      </c>
      <c r="P203">
        <v>0</v>
      </c>
      <c r="Q203">
        <v>10</v>
      </c>
      <c r="R203" s="2">
        <v>42614</v>
      </c>
      <c r="S203" t="s">
        <v>11</v>
      </c>
      <c r="T203" t="s">
        <v>11</v>
      </c>
      <c r="U203" t="s">
        <v>74</v>
      </c>
      <c r="V203" t="s">
        <v>74</v>
      </c>
    </row>
    <row r="204" spans="1:22" x14ac:dyDescent="0.25">
      <c r="A204" t="s">
        <v>137</v>
      </c>
      <c r="B204" t="s">
        <v>8</v>
      </c>
      <c r="C204" t="s">
        <v>31</v>
      </c>
      <c r="D204" t="s">
        <v>32</v>
      </c>
      <c r="E204" t="s">
        <v>33</v>
      </c>
      <c r="F204">
        <v>3</v>
      </c>
      <c r="G204" t="s">
        <v>55</v>
      </c>
      <c r="H204">
        <v>2.1753715981375321</v>
      </c>
      <c r="I204">
        <v>23</v>
      </c>
      <c r="J204">
        <v>0.25640229595190989</v>
      </c>
      <c r="K204">
        <v>76</v>
      </c>
      <c r="L204">
        <v>16.330108616856769</v>
      </c>
      <c r="M204">
        <v>8604</v>
      </c>
      <c r="N204">
        <v>0</v>
      </c>
      <c r="O204">
        <v>0</v>
      </c>
      <c r="P204">
        <v>0</v>
      </c>
      <c r="Q204">
        <v>0</v>
      </c>
      <c r="R204" s="2">
        <v>42614</v>
      </c>
      <c r="S204" t="s">
        <v>11</v>
      </c>
      <c r="T204" t="s">
        <v>11</v>
      </c>
      <c r="U204" t="s">
        <v>74</v>
      </c>
      <c r="V204" t="s">
        <v>74</v>
      </c>
    </row>
    <row r="205" spans="1:22" x14ac:dyDescent="0.25">
      <c r="A205" t="s">
        <v>14</v>
      </c>
      <c r="B205" t="s">
        <v>7</v>
      </c>
      <c r="C205" t="s">
        <v>26</v>
      </c>
      <c r="D205" t="s">
        <v>27</v>
      </c>
      <c r="E205" t="s">
        <v>28</v>
      </c>
      <c r="F205">
        <v>1</v>
      </c>
      <c r="G205" t="s">
        <v>54</v>
      </c>
      <c r="H205">
        <v>0.95774621057964704</v>
      </c>
      <c r="I205">
        <v>5</v>
      </c>
      <c r="J205">
        <v>0.24867597003653119</v>
      </c>
      <c r="K205">
        <v>20</v>
      </c>
      <c r="L205">
        <v>0</v>
      </c>
      <c r="M205">
        <v>0</v>
      </c>
      <c r="N205">
        <v>0</v>
      </c>
      <c r="O205">
        <v>0</v>
      </c>
      <c r="P205">
        <v>0</v>
      </c>
      <c r="Q205">
        <v>8315</v>
      </c>
      <c r="R205" s="2">
        <v>42614</v>
      </c>
      <c r="S205" t="s">
        <v>10</v>
      </c>
      <c r="T205" t="s">
        <v>10</v>
      </c>
      <c r="U205" t="s">
        <v>74</v>
      </c>
      <c r="V205" t="s">
        <v>74</v>
      </c>
    </row>
    <row r="206" spans="1:22" x14ac:dyDescent="0.25">
      <c r="A206" t="s">
        <v>14</v>
      </c>
      <c r="B206" t="s">
        <v>7</v>
      </c>
      <c r="C206" t="s">
        <v>26</v>
      </c>
      <c r="D206" t="s">
        <v>27</v>
      </c>
      <c r="E206" t="s">
        <v>28</v>
      </c>
      <c r="F206">
        <v>1</v>
      </c>
      <c r="G206" t="s">
        <v>55</v>
      </c>
      <c r="H206">
        <v>0.41802663705423881</v>
      </c>
      <c r="I206">
        <v>11</v>
      </c>
      <c r="J206">
        <v>8.481858839466816E-2</v>
      </c>
      <c r="K206">
        <v>25</v>
      </c>
      <c r="L206">
        <v>0.39148121567679811</v>
      </c>
      <c r="M206">
        <v>384</v>
      </c>
      <c r="N206">
        <v>0</v>
      </c>
      <c r="O206">
        <v>0</v>
      </c>
      <c r="P206">
        <v>0</v>
      </c>
      <c r="Q206">
        <v>0</v>
      </c>
      <c r="R206" s="2">
        <v>42614</v>
      </c>
      <c r="S206" t="s">
        <v>10</v>
      </c>
      <c r="T206" t="s">
        <v>10</v>
      </c>
      <c r="U206" t="s">
        <v>74</v>
      </c>
      <c r="V206" t="s">
        <v>74</v>
      </c>
    </row>
    <row r="207" spans="1:22" x14ac:dyDescent="0.25">
      <c r="A207" t="s">
        <v>14</v>
      </c>
      <c r="B207" t="s">
        <v>7</v>
      </c>
      <c r="C207" t="s">
        <v>26</v>
      </c>
      <c r="D207" t="s">
        <v>27</v>
      </c>
      <c r="E207" t="s">
        <v>28</v>
      </c>
      <c r="F207">
        <v>2</v>
      </c>
      <c r="G207" t="s">
        <v>53</v>
      </c>
      <c r="H207">
        <v>8.2933800733234371</v>
      </c>
      <c r="I207">
        <v>142</v>
      </c>
      <c r="J207">
        <v>0</v>
      </c>
      <c r="K207">
        <v>0</v>
      </c>
      <c r="L207">
        <v>0.87020461728349818</v>
      </c>
      <c r="M207">
        <v>25</v>
      </c>
      <c r="N207">
        <v>0</v>
      </c>
      <c r="O207">
        <v>0</v>
      </c>
      <c r="P207">
        <v>0</v>
      </c>
      <c r="Q207">
        <v>0</v>
      </c>
      <c r="R207" s="2">
        <v>42614</v>
      </c>
      <c r="S207" t="s">
        <v>10</v>
      </c>
      <c r="T207" t="s">
        <v>10</v>
      </c>
      <c r="U207" t="s">
        <v>74</v>
      </c>
      <c r="V207" t="s">
        <v>74</v>
      </c>
    </row>
    <row r="208" spans="1:22" x14ac:dyDescent="0.25">
      <c r="A208" t="s">
        <v>14</v>
      </c>
      <c r="B208" t="s">
        <v>7</v>
      </c>
      <c r="C208" t="s">
        <v>26</v>
      </c>
      <c r="D208" t="s">
        <v>27</v>
      </c>
      <c r="E208" t="s">
        <v>28</v>
      </c>
      <c r="F208">
        <v>2</v>
      </c>
      <c r="G208" t="s">
        <v>54</v>
      </c>
      <c r="H208">
        <v>1.873864334988828</v>
      </c>
      <c r="I208">
        <v>50</v>
      </c>
      <c r="J208">
        <v>0.53830543114128793</v>
      </c>
      <c r="K208">
        <v>30</v>
      </c>
      <c r="L208">
        <v>0</v>
      </c>
      <c r="M208">
        <v>0</v>
      </c>
      <c r="N208">
        <v>0</v>
      </c>
      <c r="O208">
        <v>0</v>
      </c>
      <c r="P208">
        <v>0</v>
      </c>
      <c r="Q208">
        <v>8376</v>
      </c>
      <c r="R208" s="2">
        <v>42614</v>
      </c>
      <c r="S208" t="s">
        <v>10</v>
      </c>
      <c r="T208" t="s">
        <v>10</v>
      </c>
      <c r="U208" t="s">
        <v>74</v>
      </c>
      <c r="V208" t="s">
        <v>74</v>
      </c>
    </row>
    <row r="209" spans="1:22" x14ac:dyDescent="0.25">
      <c r="A209" t="s">
        <v>14</v>
      </c>
      <c r="B209" t="s">
        <v>7</v>
      </c>
      <c r="C209" t="s">
        <v>26</v>
      </c>
      <c r="D209" t="s">
        <v>27</v>
      </c>
      <c r="E209" t="s">
        <v>28</v>
      </c>
      <c r="F209">
        <v>2</v>
      </c>
      <c r="G209" t="s">
        <v>55</v>
      </c>
      <c r="H209">
        <v>0.89890729412424186</v>
      </c>
      <c r="I209">
        <v>10</v>
      </c>
      <c r="J209">
        <v>0.1017637724324266</v>
      </c>
      <c r="K209">
        <v>29</v>
      </c>
      <c r="L209">
        <v>0.1669729595673497</v>
      </c>
      <c r="M209">
        <v>98</v>
      </c>
      <c r="N209">
        <v>0</v>
      </c>
      <c r="O209">
        <v>0</v>
      </c>
      <c r="P209">
        <v>0</v>
      </c>
      <c r="Q209">
        <v>0</v>
      </c>
      <c r="R209" s="2">
        <v>42614</v>
      </c>
      <c r="S209" t="s">
        <v>10</v>
      </c>
      <c r="T209" t="s">
        <v>10</v>
      </c>
      <c r="U209" t="s">
        <v>74</v>
      </c>
      <c r="V209" t="s">
        <v>74</v>
      </c>
    </row>
    <row r="210" spans="1:22" x14ac:dyDescent="0.25">
      <c r="A210" t="s">
        <v>14</v>
      </c>
      <c r="B210" t="s">
        <v>7</v>
      </c>
      <c r="C210" t="s">
        <v>26</v>
      </c>
      <c r="D210" t="s">
        <v>27</v>
      </c>
      <c r="E210" t="s">
        <v>28</v>
      </c>
      <c r="F210">
        <v>3</v>
      </c>
      <c r="G210" t="s">
        <v>53</v>
      </c>
      <c r="H210">
        <v>4.6628560751174657E-2</v>
      </c>
      <c r="I210">
        <v>5</v>
      </c>
      <c r="J210">
        <v>0</v>
      </c>
      <c r="K210">
        <v>0</v>
      </c>
      <c r="L210">
        <v>0.4627945705944056</v>
      </c>
      <c r="M210">
        <v>16</v>
      </c>
      <c r="N210">
        <v>0</v>
      </c>
      <c r="O210">
        <v>0</v>
      </c>
      <c r="P210">
        <v>0</v>
      </c>
      <c r="Q210">
        <v>0</v>
      </c>
      <c r="R210" s="2">
        <v>42614</v>
      </c>
      <c r="S210" t="s">
        <v>10</v>
      </c>
      <c r="T210" t="s">
        <v>10</v>
      </c>
      <c r="U210" t="s">
        <v>74</v>
      </c>
      <c r="V210" t="s">
        <v>74</v>
      </c>
    </row>
    <row r="211" spans="1:22" x14ac:dyDescent="0.25">
      <c r="A211" t="s">
        <v>14</v>
      </c>
      <c r="B211" t="s">
        <v>7</v>
      </c>
      <c r="C211" t="s">
        <v>26</v>
      </c>
      <c r="D211" t="s">
        <v>27</v>
      </c>
      <c r="E211" t="s">
        <v>28</v>
      </c>
      <c r="F211">
        <v>3</v>
      </c>
      <c r="G211" t="s">
        <v>54</v>
      </c>
      <c r="H211">
        <v>2.5643499808320218</v>
      </c>
      <c r="I211">
        <v>16</v>
      </c>
      <c r="J211">
        <v>0.78111951452696682</v>
      </c>
      <c r="K211">
        <v>46</v>
      </c>
      <c r="L211">
        <v>0</v>
      </c>
      <c r="M211">
        <v>0</v>
      </c>
      <c r="N211">
        <v>0</v>
      </c>
      <c r="O211">
        <v>0</v>
      </c>
      <c r="P211">
        <v>0</v>
      </c>
      <c r="Q211">
        <v>8665</v>
      </c>
      <c r="R211" s="2">
        <v>42614</v>
      </c>
      <c r="S211" t="s">
        <v>10</v>
      </c>
      <c r="T211" t="s">
        <v>10</v>
      </c>
      <c r="U211" t="s">
        <v>74</v>
      </c>
      <c r="V211" t="s">
        <v>74</v>
      </c>
    </row>
    <row r="212" spans="1:22" x14ac:dyDescent="0.25">
      <c r="A212" t="s">
        <v>14</v>
      </c>
      <c r="B212" t="s">
        <v>7</v>
      </c>
      <c r="C212" t="s">
        <v>26</v>
      </c>
      <c r="D212" t="s">
        <v>27</v>
      </c>
      <c r="E212" t="s">
        <v>28</v>
      </c>
      <c r="F212">
        <v>3</v>
      </c>
      <c r="G212" t="s">
        <v>55</v>
      </c>
      <c r="H212">
        <v>0</v>
      </c>
      <c r="I212">
        <v>0</v>
      </c>
      <c r="J212">
        <v>0</v>
      </c>
      <c r="K212">
        <v>0</v>
      </c>
      <c r="L212">
        <v>1.6240135875341899E-2</v>
      </c>
      <c r="M212">
        <v>12</v>
      </c>
      <c r="N212">
        <v>0</v>
      </c>
      <c r="O212">
        <v>0</v>
      </c>
      <c r="P212">
        <v>0</v>
      </c>
      <c r="Q212">
        <v>0</v>
      </c>
      <c r="R212" s="2">
        <v>42614</v>
      </c>
      <c r="S212" t="s">
        <v>10</v>
      </c>
      <c r="T212" t="s">
        <v>10</v>
      </c>
      <c r="U212" t="s">
        <v>74</v>
      </c>
      <c r="V212" t="s">
        <v>74</v>
      </c>
    </row>
    <row r="213" spans="1:22" x14ac:dyDescent="0.25">
      <c r="A213" t="s">
        <v>14</v>
      </c>
      <c r="B213" t="s">
        <v>7</v>
      </c>
      <c r="C213" t="s">
        <v>29</v>
      </c>
      <c r="D213" t="s">
        <v>30</v>
      </c>
      <c r="E213" t="s">
        <v>28</v>
      </c>
      <c r="F213">
        <v>1</v>
      </c>
      <c r="G213" t="s">
        <v>53</v>
      </c>
      <c r="H213">
        <v>0</v>
      </c>
      <c r="I213">
        <v>0</v>
      </c>
      <c r="J213">
        <v>0</v>
      </c>
      <c r="K213">
        <v>0</v>
      </c>
      <c r="L213">
        <v>0.84337211030658576</v>
      </c>
      <c r="M213">
        <v>44</v>
      </c>
      <c r="N213">
        <v>0</v>
      </c>
      <c r="O213">
        <v>0</v>
      </c>
      <c r="P213">
        <v>0</v>
      </c>
      <c r="Q213">
        <v>0</v>
      </c>
      <c r="R213" s="2">
        <v>42614</v>
      </c>
      <c r="S213" t="s">
        <v>10</v>
      </c>
      <c r="T213" t="s">
        <v>10</v>
      </c>
      <c r="U213" t="s">
        <v>74</v>
      </c>
      <c r="V213" t="s">
        <v>74</v>
      </c>
    </row>
    <row r="214" spans="1:22" x14ac:dyDescent="0.25">
      <c r="A214" t="s">
        <v>14</v>
      </c>
      <c r="B214" t="s">
        <v>7</v>
      </c>
      <c r="C214" t="s">
        <v>29</v>
      </c>
      <c r="D214" t="s">
        <v>30</v>
      </c>
      <c r="E214" t="s">
        <v>28</v>
      </c>
      <c r="F214">
        <v>1</v>
      </c>
      <c r="G214" t="s">
        <v>54</v>
      </c>
      <c r="H214">
        <v>2.2654026807974801</v>
      </c>
      <c r="I214">
        <v>22</v>
      </c>
      <c r="J214">
        <v>0.55457377994431101</v>
      </c>
      <c r="K214">
        <v>29</v>
      </c>
      <c r="L214">
        <v>0</v>
      </c>
      <c r="M214">
        <v>0</v>
      </c>
      <c r="N214">
        <v>0</v>
      </c>
      <c r="O214">
        <v>0</v>
      </c>
      <c r="P214">
        <v>0</v>
      </c>
      <c r="Q214">
        <v>8418</v>
      </c>
      <c r="R214" s="2">
        <v>42614</v>
      </c>
      <c r="S214" t="s">
        <v>10</v>
      </c>
      <c r="T214" t="s">
        <v>10</v>
      </c>
      <c r="U214" t="s">
        <v>74</v>
      </c>
      <c r="V214" t="s">
        <v>74</v>
      </c>
    </row>
    <row r="215" spans="1:22" x14ac:dyDescent="0.25">
      <c r="A215" t="s">
        <v>14</v>
      </c>
      <c r="B215" t="s">
        <v>7</v>
      </c>
      <c r="C215" t="s">
        <v>29</v>
      </c>
      <c r="D215" t="s">
        <v>30</v>
      </c>
      <c r="E215" t="s">
        <v>28</v>
      </c>
      <c r="F215">
        <v>1</v>
      </c>
      <c r="G215" t="s">
        <v>55</v>
      </c>
      <c r="H215">
        <v>2.277426267373418E-2</v>
      </c>
      <c r="I215">
        <v>3</v>
      </c>
      <c r="J215">
        <v>0.17465949192922309</v>
      </c>
      <c r="K215">
        <v>30</v>
      </c>
      <c r="L215">
        <v>0.6506603722096943</v>
      </c>
      <c r="M215">
        <v>214</v>
      </c>
      <c r="N215">
        <v>0</v>
      </c>
      <c r="O215">
        <v>0</v>
      </c>
      <c r="P215">
        <v>0</v>
      </c>
      <c r="Q215">
        <v>0</v>
      </c>
      <c r="R215" s="2">
        <v>42614</v>
      </c>
      <c r="S215" t="s">
        <v>10</v>
      </c>
      <c r="T215" t="s">
        <v>10</v>
      </c>
      <c r="U215" t="s">
        <v>74</v>
      </c>
      <c r="V215" t="s">
        <v>74</v>
      </c>
    </row>
    <row r="216" spans="1:22" x14ac:dyDescent="0.25">
      <c r="A216" t="s">
        <v>14</v>
      </c>
      <c r="B216" t="s">
        <v>7</v>
      </c>
      <c r="C216" t="s">
        <v>29</v>
      </c>
      <c r="D216" t="s">
        <v>30</v>
      </c>
      <c r="E216" t="s">
        <v>28</v>
      </c>
      <c r="F216">
        <v>2</v>
      </c>
      <c r="G216" t="s">
        <v>53</v>
      </c>
      <c r="H216">
        <v>24.65642323412159</v>
      </c>
      <c r="I216">
        <v>404</v>
      </c>
      <c r="J216">
        <v>0</v>
      </c>
      <c r="K216">
        <v>0</v>
      </c>
      <c r="L216">
        <v>3.5988544125005843E-2</v>
      </c>
      <c r="M216">
        <v>4</v>
      </c>
      <c r="N216">
        <v>0</v>
      </c>
      <c r="O216">
        <v>0</v>
      </c>
      <c r="P216">
        <v>0</v>
      </c>
      <c r="Q216">
        <v>0</v>
      </c>
      <c r="R216" s="2">
        <v>42614</v>
      </c>
      <c r="S216" t="s">
        <v>10</v>
      </c>
      <c r="T216" t="s">
        <v>10</v>
      </c>
      <c r="U216" t="s">
        <v>74</v>
      </c>
      <c r="V216" t="s">
        <v>74</v>
      </c>
    </row>
    <row r="217" spans="1:22" x14ac:dyDescent="0.25">
      <c r="A217" t="s">
        <v>14</v>
      </c>
      <c r="B217" t="s">
        <v>7</v>
      </c>
      <c r="C217" t="s">
        <v>29</v>
      </c>
      <c r="D217" t="s">
        <v>30</v>
      </c>
      <c r="E217" t="s">
        <v>28</v>
      </c>
      <c r="F217">
        <v>2</v>
      </c>
      <c r="G217" t="s">
        <v>54</v>
      </c>
      <c r="H217">
        <v>1.9141363031259591</v>
      </c>
      <c r="I217">
        <v>42</v>
      </c>
      <c r="J217">
        <v>0.58702578358015378</v>
      </c>
      <c r="K217">
        <v>37</v>
      </c>
      <c r="L217">
        <v>0</v>
      </c>
      <c r="M217">
        <v>0</v>
      </c>
      <c r="N217">
        <v>0</v>
      </c>
      <c r="O217">
        <v>0</v>
      </c>
      <c r="P217">
        <v>0</v>
      </c>
      <c r="Q217">
        <v>8102</v>
      </c>
      <c r="R217" s="2">
        <v>42614</v>
      </c>
      <c r="S217" t="s">
        <v>10</v>
      </c>
      <c r="T217" t="s">
        <v>10</v>
      </c>
      <c r="U217" t="s">
        <v>74</v>
      </c>
      <c r="V217" t="s">
        <v>74</v>
      </c>
    </row>
    <row r="218" spans="1:22" x14ac:dyDescent="0.25">
      <c r="A218" t="s">
        <v>14</v>
      </c>
      <c r="B218" t="s">
        <v>7</v>
      </c>
      <c r="C218" t="s">
        <v>29</v>
      </c>
      <c r="D218" t="s">
        <v>30</v>
      </c>
      <c r="E218" t="s">
        <v>28</v>
      </c>
      <c r="F218">
        <v>2</v>
      </c>
      <c r="G218" t="s">
        <v>55</v>
      </c>
      <c r="H218">
        <v>2.4852700753397329E-2</v>
      </c>
      <c r="I218">
        <v>3</v>
      </c>
      <c r="J218">
        <v>0.30851985981744778</v>
      </c>
      <c r="K218">
        <v>40</v>
      </c>
      <c r="L218">
        <v>0.46706310751248281</v>
      </c>
      <c r="M218">
        <v>128</v>
      </c>
      <c r="N218">
        <v>0</v>
      </c>
      <c r="O218">
        <v>0</v>
      </c>
      <c r="P218">
        <v>0</v>
      </c>
      <c r="Q218">
        <v>0</v>
      </c>
      <c r="R218" s="2">
        <v>42614</v>
      </c>
      <c r="S218" t="s">
        <v>10</v>
      </c>
      <c r="T218" t="s">
        <v>10</v>
      </c>
      <c r="U218" t="s">
        <v>74</v>
      </c>
      <c r="V218" t="s">
        <v>74</v>
      </c>
    </row>
    <row r="219" spans="1:22" x14ac:dyDescent="0.25">
      <c r="A219" t="s">
        <v>14</v>
      </c>
      <c r="B219" t="s">
        <v>7</v>
      </c>
      <c r="C219" t="s">
        <v>29</v>
      </c>
      <c r="D219" t="s">
        <v>30</v>
      </c>
      <c r="E219" t="s">
        <v>28</v>
      </c>
      <c r="F219">
        <v>3</v>
      </c>
      <c r="G219" t="s">
        <v>53</v>
      </c>
      <c r="H219">
        <v>0.63085130780635346</v>
      </c>
      <c r="I219">
        <v>31</v>
      </c>
      <c r="J219">
        <v>0</v>
      </c>
      <c r="K219">
        <v>0</v>
      </c>
      <c r="L219">
        <v>1.9550931031302561</v>
      </c>
      <c r="M219">
        <v>42</v>
      </c>
      <c r="N219">
        <v>0</v>
      </c>
      <c r="O219">
        <v>0</v>
      </c>
      <c r="P219">
        <v>0</v>
      </c>
      <c r="Q219">
        <v>0</v>
      </c>
      <c r="R219" s="2">
        <v>42614</v>
      </c>
      <c r="S219" t="s">
        <v>10</v>
      </c>
      <c r="T219" t="s">
        <v>10</v>
      </c>
      <c r="U219" t="s">
        <v>74</v>
      </c>
      <c r="V219" t="s">
        <v>74</v>
      </c>
    </row>
    <row r="220" spans="1:22" x14ac:dyDescent="0.25">
      <c r="A220" t="s">
        <v>14</v>
      </c>
      <c r="B220" t="s">
        <v>7</v>
      </c>
      <c r="C220" t="s">
        <v>29</v>
      </c>
      <c r="D220" t="s">
        <v>30</v>
      </c>
      <c r="E220" t="s">
        <v>28</v>
      </c>
      <c r="F220">
        <v>3</v>
      </c>
      <c r="G220" t="s">
        <v>54</v>
      </c>
      <c r="H220">
        <v>3.5665441034309109</v>
      </c>
      <c r="I220">
        <v>28</v>
      </c>
      <c r="J220">
        <v>1.618552977056444</v>
      </c>
      <c r="K220">
        <v>65</v>
      </c>
      <c r="L220">
        <v>0</v>
      </c>
      <c r="M220">
        <v>0</v>
      </c>
      <c r="N220">
        <v>0</v>
      </c>
      <c r="O220">
        <v>0</v>
      </c>
      <c r="P220">
        <v>0</v>
      </c>
      <c r="Q220">
        <v>8503</v>
      </c>
      <c r="R220" s="2">
        <v>42614</v>
      </c>
      <c r="S220" t="s">
        <v>10</v>
      </c>
      <c r="T220" t="s">
        <v>10</v>
      </c>
      <c r="U220" t="s">
        <v>74</v>
      </c>
      <c r="V220" t="s">
        <v>74</v>
      </c>
    </row>
    <row r="221" spans="1:22" x14ac:dyDescent="0.25">
      <c r="A221" t="s">
        <v>14</v>
      </c>
      <c r="B221" t="s">
        <v>7</v>
      </c>
      <c r="C221" t="s">
        <v>29</v>
      </c>
      <c r="D221" t="s">
        <v>30</v>
      </c>
      <c r="E221" t="s">
        <v>28</v>
      </c>
      <c r="F221">
        <v>3</v>
      </c>
      <c r="G221" t="s">
        <v>55</v>
      </c>
      <c r="H221">
        <v>0</v>
      </c>
      <c r="I221">
        <v>0</v>
      </c>
      <c r="J221">
        <v>0.14355682164900591</v>
      </c>
      <c r="K221">
        <v>24</v>
      </c>
      <c r="L221">
        <v>0.17007940528973181</v>
      </c>
      <c r="M221">
        <v>67</v>
      </c>
      <c r="N221">
        <v>0</v>
      </c>
      <c r="O221">
        <v>0</v>
      </c>
      <c r="P221">
        <v>0</v>
      </c>
      <c r="Q221">
        <v>0</v>
      </c>
      <c r="R221" s="2">
        <v>42614</v>
      </c>
      <c r="S221" t="s">
        <v>10</v>
      </c>
      <c r="T221" t="s">
        <v>10</v>
      </c>
      <c r="U221" t="s">
        <v>74</v>
      </c>
      <c r="V221" t="s">
        <v>74</v>
      </c>
    </row>
    <row r="222" spans="1:22" x14ac:dyDescent="0.25">
      <c r="A222" t="s">
        <v>14</v>
      </c>
      <c r="B222" t="s">
        <v>7</v>
      </c>
      <c r="C222" t="s">
        <v>31</v>
      </c>
      <c r="D222" t="s">
        <v>32</v>
      </c>
      <c r="E222" t="s">
        <v>33</v>
      </c>
      <c r="F222">
        <v>1</v>
      </c>
      <c r="G222" t="s">
        <v>54</v>
      </c>
      <c r="H222">
        <v>0</v>
      </c>
      <c r="I222">
        <v>0</v>
      </c>
      <c r="J222">
        <v>0</v>
      </c>
      <c r="K222">
        <v>0</v>
      </c>
      <c r="L222">
        <v>0</v>
      </c>
      <c r="M222">
        <v>0</v>
      </c>
      <c r="N222">
        <v>0</v>
      </c>
      <c r="O222">
        <v>0</v>
      </c>
      <c r="P222">
        <v>0</v>
      </c>
      <c r="Q222">
        <v>13</v>
      </c>
      <c r="R222" s="2">
        <v>42614</v>
      </c>
      <c r="S222" t="s">
        <v>10</v>
      </c>
      <c r="T222" t="s">
        <v>10</v>
      </c>
      <c r="U222" t="s">
        <v>74</v>
      </c>
      <c r="V222" t="s">
        <v>74</v>
      </c>
    </row>
    <row r="223" spans="1:22" x14ac:dyDescent="0.25">
      <c r="A223" t="s">
        <v>14</v>
      </c>
      <c r="B223" t="s">
        <v>7</v>
      </c>
      <c r="C223" t="s">
        <v>31</v>
      </c>
      <c r="D223" t="s">
        <v>32</v>
      </c>
      <c r="E223" t="s">
        <v>33</v>
      </c>
      <c r="F223">
        <v>1</v>
      </c>
      <c r="G223" t="s">
        <v>55</v>
      </c>
      <c r="H223">
        <v>0.47486358743332291</v>
      </c>
      <c r="I223">
        <v>10</v>
      </c>
      <c r="J223">
        <v>0.61185242881036161</v>
      </c>
      <c r="K223">
        <v>91</v>
      </c>
      <c r="L223">
        <v>22.16543114007828</v>
      </c>
      <c r="M223">
        <v>8646</v>
      </c>
      <c r="N223">
        <v>0</v>
      </c>
      <c r="O223">
        <v>0</v>
      </c>
      <c r="P223">
        <v>0</v>
      </c>
      <c r="Q223">
        <v>0</v>
      </c>
      <c r="R223" s="2">
        <v>42614</v>
      </c>
      <c r="S223" t="s">
        <v>10</v>
      </c>
      <c r="T223" t="s">
        <v>10</v>
      </c>
      <c r="U223" t="s">
        <v>74</v>
      </c>
      <c r="V223" t="s">
        <v>74</v>
      </c>
    </row>
    <row r="224" spans="1:22" x14ac:dyDescent="0.25">
      <c r="A224" t="s">
        <v>14</v>
      </c>
      <c r="B224" t="s">
        <v>7</v>
      </c>
      <c r="C224" t="s">
        <v>31</v>
      </c>
      <c r="D224" t="s">
        <v>32</v>
      </c>
      <c r="E224" t="s">
        <v>33</v>
      </c>
      <c r="F224">
        <v>2</v>
      </c>
      <c r="G224" t="s">
        <v>53</v>
      </c>
      <c r="H224">
        <v>19.118587186584151</v>
      </c>
      <c r="I224">
        <v>358</v>
      </c>
      <c r="J224">
        <v>0</v>
      </c>
      <c r="K224">
        <v>0</v>
      </c>
      <c r="L224">
        <v>0.56262731627215246</v>
      </c>
      <c r="M224">
        <v>23</v>
      </c>
      <c r="N224">
        <v>0</v>
      </c>
      <c r="O224">
        <v>0</v>
      </c>
      <c r="P224">
        <v>0</v>
      </c>
      <c r="Q224">
        <v>0</v>
      </c>
      <c r="R224" s="2">
        <v>42614</v>
      </c>
      <c r="S224" t="s">
        <v>10</v>
      </c>
      <c r="T224" t="s">
        <v>10</v>
      </c>
      <c r="U224" t="s">
        <v>74</v>
      </c>
      <c r="V224" t="s">
        <v>74</v>
      </c>
    </row>
    <row r="225" spans="1:22" x14ac:dyDescent="0.25">
      <c r="A225" t="s">
        <v>14</v>
      </c>
      <c r="B225" t="s">
        <v>7</v>
      </c>
      <c r="C225" t="s">
        <v>31</v>
      </c>
      <c r="D225" t="s">
        <v>32</v>
      </c>
      <c r="E225" t="s">
        <v>33</v>
      </c>
      <c r="F225">
        <v>2</v>
      </c>
      <c r="G225" t="s">
        <v>54</v>
      </c>
      <c r="H225">
        <v>0</v>
      </c>
      <c r="I225">
        <v>0</v>
      </c>
      <c r="J225">
        <v>0</v>
      </c>
      <c r="K225">
        <v>0</v>
      </c>
      <c r="L225">
        <v>0</v>
      </c>
      <c r="M225">
        <v>0</v>
      </c>
      <c r="N225">
        <v>0</v>
      </c>
      <c r="O225">
        <v>0</v>
      </c>
      <c r="P225">
        <v>0</v>
      </c>
      <c r="Q225">
        <v>26</v>
      </c>
      <c r="R225" s="2">
        <v>42614</v>
      </c>
      <c r="S225" t="s">
        <v>10</v>
      </c>
      <c r="T225" t="s">
        <v>10</v>
      </c>
      <c r="U225" t="s">
        <v>74</v>
      </c>
      <c r="V225" t="s">
        <v>74</v>
      </c>
    </row>
    <row r="226" spans="1:22" x14ac:dyDescent="0.25">
      <c r="A226" t="s">
        <v>14</v>
      </c>
      <c r="B226" t="s">
        <v>7</v>
      </c>
      <c r="C226" t="s">
        <v>31</v>
      </c>
      <c r="D226" t="s">
        <v>32</v>
      </c>
      <c r="E226" t="s">
        <v>33</v>
      </c>
      <c r="F226">
        <v>2</v>
      </c>
      <c r="G226" t="s">
        <v>55</v>
      </c>
      <c r="H226">
        <v>0.87517138399175209</v>
      </c>
      <c r="I226">
        <v>30</v>
      </c>
      <c r="J226">
        <v>1.1022512437606</v>
      </c>
      <c r="K226">
        <v>183</v>
      </c>
      <c r="L226">
        <v>19.354680068309388</v>
      </c>
      <c r="M226">
        <v>8140</v>
      </c>
      <c r="N226">
        <v>0</v>
      </c>
      <c r="O226">
        <v>0</v>
      </c>
      <c r="P226">
        <v>0</v>
      </c>
      <c r="Q226">
        <v>0</v>
      </c>
      <c r="R226" s="2">
        <v>42614</v>
      </c>
      <c r="S226" t="s">
        <v>10</v>
      </c>
      <c r="T226" t="s">
        <v>10</v>
      </c>
      <c r="U226" t="s">
        <v>74</v>
      </c>
      <c r="V226" t="s">
        <v>74</v>
      </c>
    </row>
    <row r="227" spans="1:22" x14ac:dyDescent="0.25">
      <c r="A227" t="s">
        <v>14</v>
      </c>
      <c r="B227" t="s">
        <v>7</v>
      </c>
      <c r="C227" t="s">
        <v>31</v>
      </c>
      <c r="D227" t="s">
        <v>32</v>
      </c>
      <c r="E227" t="s">
        <v>33</v>
      </c>
      <c r="F227">
        <v>3</v>
      </c>
      <c r="G227" t="s">
        <v>53</v>
      </c>
      <c r="H227">
        <v>0.4906896202989991</v>
      </c>
      <c r="I227">
        <v>31</v>
      </c>
      <c r="J227">
        <v>0</v>
      </c>
      <c r="K227">
        <v>0</v>
      </c>
      <c r="L227">
        <v>1.040783831004765</v>
      </c>
      <c r="M227">
        <v>28</v>
      </c>
      <c r="N227">
        <v>0</v>
      </c>
      <c r="O227">
        <v>0</v>
      </c>
      <c r="P227">
        <v>0</v>
      </c>
      <c r="Q227">
        <v>0</v>
      </c>
      <c r="R227" s="2">
        <v>42614</v>
      </c>
      <c r="S227" t="s">
        <v>10</v>
      </c>
      <c r="T227" t="s">
        <v>10</v>
      </c>
      <c r="U227" t="s">
        <v>74</v>
      </c>
      <c r="V227" t="s">
        <v>74</v>
      </c>
    </row>
    <row r="228" spans="1:22" x14ac:dyDescent="0.25">
      <c r="A228" t="s">
        <v>14</v>
      </c>
      <c r="B228" t="s">
        <v>7</v>
      </c>
      <c r="C228" t="s">
        <v>31</v>
      </c>
      <c r="D228" t="s">
        <v>32</v>
      </c>
      <c r="E228" t="s">
        <v>33</v>
      </c>
      <c r="F228">
        <v>3</v>
      </c>
      <c r="G228" t="s">
        <v>54</v>
      </c>
      <c r="H228">
        <v>0</v>
      </c>
      <c r="I228">
        <v>0</v>
      </c>
      <c r="J228">
        <v>0</v>
      </c>
      <c r="K228">
        <v>0</v>
      </c>
      <c r="L228">
        <v>0</v>
      </c>
      <c r="M228">
        <v>0</v>
      </c>
      <c r="N228">
        <v>0</v>
      </c>
      <c r="O228">
        <v>0</v>
      </c>
      <c r="P228">
        <v>0</v>
      </c>
      <c r="Q228">
        <v>10</v>
      </c>
      <c r="R228" s="2">
        <v>42614</v>
      </c>
      <c r="S228" t="s">
        <v>10</v>
      </c>
      <c r="T228" t="s">
        <v>10</v>
      </c>
      <c r="U228" t="s">
        <v>74</v>
      </c>
      <c r="V228" t="s">
        <v>74</v>
      </c>
    </row>
    <row r="229" spans="1:22" x14ac:dyDescent="0.25">
      <c r="A229" t="s">
        <v>14</v>
      </c>
      <c r="B229" t="s">
        <v>7</v>
      </c>
      <c r="C229" t="s">
        <v>31</v>
      </c>
      <c r="D229" t="s">
        <v>32</v>
      </c>
      <c r="E229" t="s">
        <v>33</v>
      </c>
      <c r="F229">
        <v>3</v>
      </c>
      <c r="G229" t="s">
        <v>55</v>
      </c>
      <c r="H229">
        <v>0.28354382066407391</v>
      </c>
      <c r="I229">
        <v>11</v>
      </c>
      <c r="J229">
        <v>1.010744596933026</v>
      </c>
      <c r="K229">
        <v>214</v>
      </c>
      <c r="L229">
        <v>17.508506091253331</v>
      </c>
      <c r="M229">
        <v>8466</v>
      </c>
      <c r="N229">
        <v>0</v>
      </c>
      <c r="O229">
        <v>0</v>
      </c>
      <c r="P229">
        <v>0</v>
      </c>
      <c r="Q229">
        <v>0</v>
      </c>
      <c r="R229" s="2">
        <v>42614</v>
      </c>
      <c r="S229" t="s">
        <v>10</v>
      </c>
      <c r="T229" t="s">
        <v>10</v>
      </c>
      <c r="U229" t="s">
        <v>74</v>
      </c>
      <c r="V229" t="s">
        <v>74</v>
      </c>
    </row>
    <row r="230" spans="1:22" x14ac:dyDescent="0.25">
      <c r="A230" t="s">
        <v>14</v>
      </c>
      <c r="B230" t="s">
        <v>7</v>
      </c>
      <c r="C230" t="s">
        <v>34</v>
      </c>
      <c r="D230" t="s">
        <v>32</v>
      </c>
      <c r="E230" t="s">
        <v>33</v>
      </c>
      <c r="F230">
        <v>1</v>
      </c>
      <c r="G230" t="s">
        <v>54</v>
      </c>
      <c r="H230">
        <v>0</v>
      </c>
      <c r="I230">
        <v>0</v>
      </c>
      <c r="J230">
        <v>0</v>
      </c>
      <c r="K230">
        <v>0</v>
      </c>
      <c r="L230">
        <v>0</v>
      </c>
      <c r="M230">
        <v>0</v>
      </c>
      <c r="N230">
        <v>0</v>
      </c>
      <c r="O230">
        <v>0</v>
      </c>
      <c r="P230">
        <v>0</v>
      </c>
      <c r="Q230">
        <v>13</v>
      </c>
      <c r="R230" s="2">
        <v>42614</v>
      </c>
      <c r="S230" t="s">
        <v>10</v>
      </c>
      <c r="T230" t="s">
        <v>10</v>
      </c>
      <c r="U230" t="s">
        <v>74</v>
      </c>
      <c r="V230" t="s">
        <v>74</v>
      </c>
    </row>
    <row r="231" spans="1:22" x14ac:dyDescent="0.25">
      <c r="A231" t="s">
        <v>14</v>
      </c>
      <c r="B231" t="s">
        <v>7</v>
      </c>
      <c r="C231" t="s">
        <v>34</v>
      </c>
      <c r="D231" t="s">
        <v>32</v>
      </c>
      <c r="E231" t="s">
        <v>33</v>
      </c>
      <c r="F231">
        <v>1</v>
      </c>
      <c r="G231" t="s">
        <v>55</v>
      </c>
      <c r="H231">
        <v>0.47486358743332291</v>
      </c>
      <c r="I231">
        <v>10</v>
      </c>
      <c r="J231">
        <v>0.61185242881036161</v>
      </c>
      <c r="K231">
        <v>91</v>
      </c>
      <c r="L231">
        <v>22.16543114007828</v>
      </c>
      <c r="M231">
        <v>8646</v>
      </c>
      <c r="N231">
        <v>0</v>
      </c>
      <c r="O231">
        <v>0</v>
      </c>
      <c r="P231">
        <v>0</v>
      </c>
      <c r="Q231">
        <v>0</v>
      </c>
      <c r="R231" s="2">
        <v>42614</v>
      </c>
      <c r="S231" t="s">
        <v>10</v>
      </c>
      <c r="T231" t="s">
        <v>10</v>
      </c>
      <c r="U231" t="s">
        <v>74</v>
      </c>
      <c r="V231" t="s">
        <v>74</v>
      </c>
    </row>
    <row r="232" spans="1:22" x14ac:dyDescent="0.25">
      <c r="A232" t="s">
        <v>14</v>
      </c>
      <c r="B232" t="s">
        <v>7</v>
      </c>
      <c r="C232" t="s">
        <v>34</v>
      </c>
      <c r="D232" t="s">
        <v>32</v>
      </c>
      <c r="E232" t="s">
        <v>33</v>
      </c>
      <c r="F232">
        <v>2</v>
      </c>
      <c r="G232" t="s">
        <v>53</v>
      </c>
      <c r="H232">
        <v>19.118587186584151</v>
      </c>
      <c r="I232">
        <v>358</v>
      </c>
      <c r="J232">
        <v>0</v>
      </c>
      <c r="K232">
        <v>0</v>
      </c>
      <c r="L232">
        <v>0.56262731627215246</v>
      </c>
      <c r="M232">
        <v>23</v>
      </c>
      <c r="N232">
        <v>0</v>
      </c>
      <c r="O232">
        <v>0</v>
      </c>
      <c r="P232">
        <v>0</v>
      </c>
      <c r="Q232">
        <v>0</v>
      </c>
      <c r="R232" s="2">
        <v>42614</v>
      </c>
      <c r="S232" t="s">
        <v>10</v>
      </c>
      <c r="T232" t="s">
        <v>10</v>
      </c>
      <c r="U232" t="s">
        <v>74</v>
      </c>
      <c r="V232" t="s">
        <v>74</v>
      </c>
    </row>
    <row r="233" spans="1:22" x14ac:dyDescent="0.25">
      <c r="A233" t="s">
        <v>14</v>
      </c>
      <c r="B233" t="s">
        <v>7</v>
      </c>
      <c r="C233" t="s">
        <v>34</v>
      </c>
      <c r="D233" t="s">
        <v>32</v>
      </c>
      <c r="E233" t="s">
        <v>33</v>
      </c>
      <c r="F233">
        <v>2</v>
      </c>
      <c r="G233" t="s">
        <v>54</v>
      </c>
      <c r="H233">
        <v>0</v>
      </c>
      <c r="I233">
        <v>0</v>
      </c>
      <c r="J233">
        <v>0</v>
      </c>
      <c r="K233">
        <v>0</v>
      </c>
      <c r="L233">
        <v>0</v>
      </c>
      <c r="M233">
        <v>0</v>
      </c>
      <c r="N233">
        <v>0</v>
      </c>
      <c r="O233">
        <v>0</v>
      </c>
      <c r="P233">
        <v>0</v>
      </c>
      <c r="Q233">
        <v>26</v>
      </c>
      <c r="R233" s="2">
        <v>42614</v>
      </c>
      <c r="S233" t="s">
        <v>10</v>
      </c>
      <c r="T233" t="s">
        <v>10</v>
      </c>
      <c r="U233" t="s">
        <v>74</v>
      </c>
      <c r="V233" t="s">
        <v>74</v>
      </c>
    </row>
    <row r="234" spans="1:22" x14ac:dyDescent="0.25">
      <c r="A234" t="s">
        <v>14</v>
      </c>
      <c r="B234" t="s">
        <v>7</v>
      </c>
      <c r="C234" t="s">
        <v>34</v>
      </c>
      <c r="D234" t="s">
        <v>32</v>
      </c>
      <c r="E234" t="s">
        <v>33</v>
      </c>
      <c r="F234">
        <v>2</v>
      </c>
      <c r="G234" t="s">
        <v>55</v>
      </c>
      <c r="H234">
        <v>0.87517138399175209</v>
      </c>
      <c r="I234">
        <v>30</v>
      </c>
      <c r="J234">
        <v>1.1022512437606</v>
      </c>
      <c r="K234">
        <v>183</v>
      </c>
      <c r="L234">
        <v>19.354680068309388</v>
      </c>
      <c r="M234">
        <v>8140</v>
      </c>
      <c r="N234">
        <v>0</v>
      </c>
      <c r="O234">
        <v>0</v>
      </c>
      <c r="P234">
        <v>0</v>
      </c>
      <c r="Q234">
        <v>0</v>
      </c>
      <c r="R234" s="2">
        <v>42614</v>
      </c>
      <c r="S234" t="s">
        <v>10</v>
      </c>
      <c r="T234" t="s">
        <v>10</v>
      </c>
      <c r="U234" t="s">
        <v>74</v>
      </c>
      <c r="V234" t="s">
        <v>74</v>
      </c>
    </row>
    <row r="235" spans="1:22" x14ac:dyDescent="0.25">
      <c r="A235" t="s">
        <v>14</v>
      </c>
      <c r="B235" t="s">
        <v>7</v>
      </c>
      <c r="C235" t="s">
        <v>34</v>
      </c>
      <c r="D235" t="s">
        <v>32</v>
      </c>
      <c r="E235" t="s">
        <v>33</v>
      </c>
      <c r="F235">
        <v>3</v>
      </c>
      <c r="G235" t="s">
        <v>53</v>
      </c>
      <c r="H235">
        <v>0.4906896202989991</v>
      </c>
      <c r="I235">
        <v>31</v>
      </c>
      <c r="J235">
        <v>0</v>
      </c>
      <c r="K235">
        <v>0</v>
      </c>
      <c r="L235">
        <v>1.040783831004765</v>
      </c>
      <c r="M235">
        <v>28</v>
      </c>
      <c r="N235">
        <v>0</v>
      </c>
      <c r="O235">
        <v>0</v>
      </c>
      <c r="P235">
        <v>0</v>
      </c>
      <c r="Q235">
        <v>0</v>
      </c>
      <c r="R235" s="2">
        <v>42614</v>
      </c>
      <c r="S235" t="s">
        <v>10</v>
      </c>
      <c r="T235" t="s">
        <v>10</v>
      </c>
      <c r="U235" t="s">
        <v>74</v>
      </c>
      <c r="V235" t="s">
        <v>74</v>
      </c>
    </row>
    <row r="236" spans="1:22" x14ac:dyDescent="0.25">
      <c r="A236" t="s">
        <v>14</v>
      </c>
      <c r="B236" t="s">
        <v>7</v>
      </c>
      <c r="C236" t="s">
        <v>34</v>
      </c>
      <c r="D236" t="s">
        <v>32</v>
      </c>
      <c r="E236" t="s">
        <v>33</v>
      </c>
      <c r="F236">
        <v>3</v>
      </c>
      <c r="G236" t="s">
        <v>54</v>
      </c>
      <c r="H236">
        <v>0</v>
      </c>
      <c r="I236">
        <v>0</v>
      </c>
      <c r="J236">
        <v>0</v>
      </c>
      <c r="K236">
        <v>0</v>
      </c>
      <c r="L236">
        <v>0</v>
      </c>
      <c r="M236">
        <v>0</v>
      </c>
      <c r="N236">
        <v>0</v>
      </c>
      <c r="O236">
        <v>0</v>
      </c>
      <c r="P236">
        <v>0</v>
      </c>
      <c r="Q236">
        <v>10</v>
      </c>
      <c r="R236" s="2">
        <v>42614</v>
      </c>
      <c r="S236" t="s">
        <v>10</v>
      </c>
      <c r="T236" t="s">
        <v>10</v>
      </c>
      <c r="U236" t="s">
        <v>74</v>
      </c>
      <c r="V236" t="s">
        <v>74</v>
      </c>
    </row>
    <row r="237" spans="1:22" x14ac:dyDescent="0.25">
      <c r="A237" t="s">
        <v>14</v>
      </c>
      <c r="B237" t="s">
        <v>7</v>
      </c>
      <c r="C237" t="s">
        <v>34</v>
      </c>
      <c r="D237" t="s">
        <v>32</v>
      </c>
      <c r="E237" t="s">
        <v>33</v>
      </c>
      <c r="F237">
        <v>3</v>
      </c>
      <c r="G237" t="s">
        <v>55</v>
      </c>
      <c r="H237">
        <v>0.28354382066407391</v>
      </c>
      <c r="I237">
        <v>11</v>
      </c>
      <c r="J237">
        <v>1.010744596933026</v>
      </c>
      <c r="K237">
        <v>214</v>
      </c>
      <c r="L237">
        <v>17.508506091253331</v>
      </c>
      <c r="M237">
        <v>8466</v>
      </c>
      <c r="N237">
        <v>0</v>
      </c>
      <c r="O237">
        <v>0</v>
      </c>
      <c r="P237">
        <v>0</v>
      </c>
      <c r="Q237">
        <v>0</v>
      </c>
      <c r="R237" s="2">
        <v>42614</v>
      </c>
      <c r="S237" t="s">
        <v>10</v>
      </c>
      <c r="T237" t="s">
        <v>10</v>
      </c>
      <c r="U237" t="s">
        <v>74</v>
      </c>
      <c r="V237" t="s">
        <v>74</v>
      </c>
    </row>
    <row r="238" spans="1:22" x14ac:dyDescent="0.25">
      <c r="A238" t="s">
        <v>14</v>
      </c>
      <c r="B238" t="s">
        <v>8</v>
      </c>
      <c r="C238" t="s">
        <v>26</v>
      </c>
      <c r="D238" t="s">
        <v>27</v>
      </c>
      <c r="E238" t="s">
        <v>28</v>
      </c>
      <c r="F238">
        <v>1</v>
      </c>
      <c r="G238" t="s">
        <v>54</v>
      </c>
      <c r="H238">
        <v>1.245993225691121</v>
      </c>
      <c r="I238">
        <v>9</v>
      </c>
      <c r="J238">
        <v>0.2671369755239783</v>
      </c>
      <c r="K238">
        <v>23</v>
      </c>
      <c r="L238">
        <v>0</v>
      </c>
      <c r="M238">
        <v>0</v>
      </c>
      <c r="N238">
        <v>0</v>
      </c>
      <c r="O238">
        <v>0</v>
      </c>
      <c r="P238">
        <v>0</v>
      </c>
      <c r="Q238">
        <v>8548</v>
      </c>
      <c r="R238" s="2">
        <v>42614</v>
      </c>
      <c r="S238" t="s">
        <v>10</v>
      </c>
      <c r="T238" t="s">
        <v>10</v>
      </c>
      <c r="U238" t="s">
        <v>74</v>
      </c>
      <c r="V238" t="s">
        <v>74</v>
      </c>
    </row>
    <row r="239" spans="1:22" x14ac:dyDescent="0.25">
      <c r="A239" t="s">
        <v>14</v>
      </c>
      <c r="B239" t="s">
        <v>8</v>
      </c>
      <c r="C239" t="s">
        <v>26</v>
      </c>
      <c r="D239" t="s">
        <v>27</v>
      </c>
      <c r="E239" t="s">
        <v>28</v>
      </c>
      <c r="F239">
        <v>1</v>
      </c>
      <c r="G239" t="s">
        <v>55</v>
      </c>
      <c r="H239">
        <v>0.3563286075859553</v>
      </c>
      <c r="I239">
        <v>13</v>
      </c>
      <c r="J239">
        <v>6.1633123474420577E-2</v>
      </c>
      <c r="K239">
        <v>11</v>
      </c>
      <c r="L239">
        <v>0.2144615196911826</v>
      </c>
      <c r="M239">
        <v>156</v>
      </c>
      <c r="N239">
        <v>0</v>
      </c>
      <c r="O239">
        <v>0</v>
      </c>
      <c r="P239">
        <v>0</v>
      </c>
      <c r="Q239">
        <v>0</v>
      </c>
      <c r="R239" s="2">
        <v>42614</v>
      </c>
      <c r="S239" t="s">
        <v>10</v>
      </c>
      <c r="T239" t="s">
        <v>10</v>
      </c>
      <c r="U239" t="s">
        <v>74</v>
      </c>
      <c r="V239" t="s">
        <v>74</v>
      </c>
    </row>
    <row r="240" spans="1:22" x14ac:dyDescent="0.25">
      <c r="A240" t="s">
        <v>14</v>
      </c>
      <c r="B240" t="s">
        <v>8</v>
      </c>
      <c r="C240" t="s">
        <v>26</v>
      </c>
      <c r="D240" t="s">
        <v>27</v>
      </c>
      <c r="E240" t="s">
        <v>28</v>
      </c>
      <c r="F240">
        <v>2</v>
      </c>
      <c r="G240" t="s">
        <v>53</v>
      </c>
      <c r="H240">
        <v>7.670313704356734</v>
      </c>
      <c r="I240">
        <v>130</v>
      </c>
      <c r="J240">
        <v>0</v>
      </c>
      <c r="K240">
        <v>0</v>
      </c>
      <c r="L240">
        <v>0.84533763644386617</v>
      </c>
      <c r="M240">
        <v>26</v>
      </c>
      <c r="N240">
        <v>0</v>
      </c>
      <c r="O240">
        <v>0</v>
      </c>
      <c r="P240">
        <v>0</v>
      </c>
      <c r="Q240">
        <v>0</v>
      </c>
      <c r="R240" s="2">
        <v>42614</v>
      </c>
      <c r="S240" t="s">
        <v>10</v>
      </c>
      <c r="T240" t="s">
        <v>10</v>
      </c>
      <c r="U240" t="s">
        <v>74</v>
      </c>
      <c r="V240" t="s">
        <v>74</v>
      </c>
    </row>
    <row r="241" spans="1:22" x14ac:dyDescent="0.25">
      <c r="A241" t="s">
        <v>14</v>
      </c>
      <c r="B241" t="s">
        <v>8</v>
      </c>
      <c r="C241" t="s">
        <v>26</v>
      </c>
      <c r="D241" t="s">
        <v>27</v>
      </c>
      <c r="E241" t="s">
        <v>28</v>
      </c>
      <c r="F241">
        <v>2</v>
      </c>
      <c r="G241" t="s">
        <v>54</v>
      </c>
      <c r="H241">
        <v>2.3550015436084468</v>
      </c>
      <c r="I241">
        <v>59</v>
      </c>
      <c r="J241">
        <v>0.64340899819327302</v>
      </c>
      <c r="K241">
        <v>39</v>
      </c>
      <c r="L241">
        <v>0</v>
      </c>
      <c r="M241">
        <v>0</v>
      </c>
      <c r="N241">
        <v>0</v>
      </c>
      <c r="O241">
        <v>0</v>
      </c>
      <c r="P241">
        <v>0</v>
      </c>
      <c r="Q241">
        <v>8446</v>
      </c>
      <c r="R241" s="2">
        <v>42614</v>
      </c>
      <c r="S241" t="s">
        <v>10</v>
      </c>
      <c r="T241" t="s">
        <v>10</v>
      </c>
      <c r="U241" t="s">
        <v>74</v>
      </c>
      <c r="V241" t="s">
        <v>74</v>
      </c>
    </row>
    <row r="242" spans="1:22" x14ac:dyDescent="0.25">
      <c r="A242" t="s">
        <v>14</v>
      </c>
      <c r="B242" t="s">
        <v>8</v>
      </c>
      <c r="C242" t="s">
        <v>26</v>
      </c>
      <c r="D242" t="s">
        <v>27</v>
      </c>
      <c r="E242" t="s">
        <v>28</v>
      </c>
      <c r="F242">
        <v>2</v>
      </c>
      <c r="G242" t="s">
        <v>55</v>
      </c>
      <c r="H242">
        <v>0.6774760958948931</v>
      </c>
      <c r="I242">
        <v>8</v>
      </c>
      <c r="J242">
        <v>9.1398633548616035E-2</v>
      </c>
      <c r="K242">
        <v>9</v>
      </c>
      <c r="L242">
        <v>0.12692198749463901</v>
      </c>
      <c r="M242">
        <v>43</v>
      </c>
      <c r="N242">
        <v>0</v>
      </c>
      <c r="O242">
        <v>0</v>
      </c>
      <c r="P242">
        <v>0</v>
      </c>
      <c r="Q242">
        <v>0</v>
      </c>
      <c r="R242" s="2">
        <v>42614</v>
      </c>
      <c r="S242" t="s">
        <v>10</v>
      </c>
      <c r="T242" t="s">
        <v>10</v>
      </c>
      <c r="U242" t="s">
        <v>74</v>
      </c>
      <c r="V242" t="s">
        <v>74</v>
      </c>
    </row>
    <row r="243" spans="1:22" x14ac:dyDescent="0.25">
      <c r="A243" t="s">
        <v>14</v>
      </c>
      <c r="B243" t="s">
        <v>8</v>
      </c>
      <c r="C243" t="s">
        <v>26</v>
      </c>
      <c r="D243" t="s">
        <v>27</v>
      </c>
      <c r="E243" t="s">
        <v>28</v>
      </c>
      <c r="F243">
        <v>3</v>
      </c>
      <c r="G243" t="s">
        <v>53</v>
      </c>
      <c r="H243">
        <v>4.9343049464833512E-2</v>
      </c>
      <c r="I243">
        <v>4</v>
      </c>
      <c r="J243">
        <v>0</v>
      </c>
      <c r="K243">
        <v>0</v>
      </c>
      <c r="L243">
        <v>0.7965993514027736</v>
      </c>
      <c r="M243">
        <v>21</v>
      </c>
      <c r="N243">
        <v>0</v>
      </c>
      <c r="O243">
        <v>0</v>
      </c>
      <c r="P243">
        <v>0</v>
      </c>
      <c r="Q243">
        <v>0</v>
      </c>
      <c r="R243" s="2">
        <v>42614</v>
      </c>
      <c r="S243" t="s">
        <v>10</v>
      </c>
      <c r="T243" t="s">
        <v>10</v>
      </c>
      <c r="U243" t="s">
        <v>74</v>
      </c>
      <c r="V243" t="s">
        <v>74</v>
      </c>
    </row>
    <row r="244" spans="1:22" x14ac:dyDescent="0.25">
      <c r="A244" t="s">
        <v>14</v>
      </c>
      <c r="B244" t="s">
        <v>8</v>
      </c>
      <c r="C244" t="s">
        <v>26</v>
      </c>
      <c r="D244" t="s">
        <v>27</v>
      </c>
      <c r="E244" t="s">
        <v>28</v>
      </c>
      <c r="F244">
        <v>3</v>
      </c>
      <c r="G244" t="s">
        <v>54</v>
      </c>
      <c r="H244">
        <v>2.7273702772312909</v>
      </c>
      <c r="I244">
        <v>20</v>
      </c>
      <c r="J244">
        <v>0.44501464352369358</v>
      </c>
      <c r="K244">
        <v>33</v>
      </c>
      <c r="L244">
        <v>0</v>
      </c>
      <c r="M244">
        <v>0</v>
      </c>
      <c r="N244">
        <v>0</v>
      </c>
      <c r="O244">
        <v>0</v>
      </c>
      <c r="P244">
        <v>0</v>
      </c>
      <c r="Q244">
        <v>8680</v>
      </c>
      <c r="R244" s="2">
        <v>42614</v>
      </c>
      <c r="S244" t="s">
        <v>10</v>
      </c>
      <c r="T244" t="s">
        <v>10</v>
      </c>
      <c r="U244" t="s">
        <v>74</v>
      </c>
      <c r="V244" t="s">
        <v>74</v>
      </c>
    </row>
    <row r="245" spans="1:22" x14ac:dyDescent="0.25">
      <c r="A245" t="s">
        <v>14</v>
      </c>
      <c r="B245" t="s">
        <v>8</v>
      </c>
      <c r="C245" t="s">
        <v>26</v>
      </c>
      <c r="D245" t="s">
        <v>27</v>
      </c>
      <c r="E245" t="s">
        <v>28</v>
      </c>
      <c r="F245">
        <v>3</v>
      </c>
      <c r="G245" t="s">
        <v>55</v>
      </c>
      <c r="H245">
        <v>0</v>
      </c>
      <c r="I245">
        <v>0</v>
      </c>
      <c r="J245">
        <v>0</v>
      </c>
      <c r="K245">
        <v>0</v>
      </c>
      <c r="L245">
        <v>5.612634409528772E-3</v>
      </c>
      <c r="M245">
        <v>2</v>
      </c>
      <c r="N245">
        <v>0</v>
      </c>
      <c r="O245">
        <v>0</v>
      </c>
      <c r="P245">
        <v>0</v>
      </c>
      <c r="Q245">
        <v>0</v>
      </c>
      <c r="R245" s="2">
        <v>42614</v>
      </c>
      <c r="S245" t="s">
        <v>10</v>
      </c>
      <c r="T245" t="s">
        <v>10</v>
      </c>
      <c r="U245" t="s">
        <v>74</v>
      </c>
      <c r="V245" t="s">
        <v>74</v>
      </c>
    </row>
    <row r="246" spans="1:22" x14ac:dyDescent="0.25">
      <c r="A246" t="s">
        <v>14</v>
      </c>
      <c r="B246" t="s">
        <v>8</v>
      </c>
      <c r="C246" t="s">
        <v>29</v>
      </c>
      <c r="D246" t="s">
        <v>30</v>
      </c>
      <c r="E246" t="s">
        <v>28</v>
      </c>
      <c r="F246">
        <v>1</v>
      </c>
      <c r="G246" t="s">
        <v>53</v>
      </c>
      <c r="H246">
        <v>7.8896345146862709E-2</v>
      </c>
      <c r="I246">
        <v>7</v>
      </c>
      <c r="J246">
        <v>0</v>
      </c>
      <c r="K246">
        <v>0</v>
      </c>
      <c r="L246">
        <v>0.48891370615036989</v>
      </c>
      <c r="M246">
        <v>21</v>
      </c>
      <c r="N246">
        <v>0</v>
      </c>
      <c r="O246">
        <v>0</v>
      </c>
      <c r="P246">
        <v>0</v>
      </c>
      <c r="Q246">
        <v>0</v>
      </c>
      <c r="R246" s="2">
        <v>42614</v>
      </c>
      <c r="S246" t="s">
        <v>10</v>
      </c>
      <c r="T246" t="s">
        <v>10</v>
      </c>
      <c r="U246" t="s">
        <v>74</v>
      </c>
      <c r="V246" t="s">
        <v>74</v>
      </c>
    </row>
    <row r="247" spans="1:22" x14ac:dyDescent="0.25">
      <c r="A247" t="s">
        <v>14</v>
      </c>
      <c r="B247" t="s">
        <v>8</v>
      </c>
      <c r="C247" t="s">
        <v>29</v>
      </c>
      <c r="D247" t="s">
        <v>30</v>
      </c>
      <c r="E247" t="s">
        <v>28</v>
      </c>
      <c r="F247">
        <v>1</v>
      </c>
      <c r="G247" t="s">
        <v>54</v>
      </c>
      <c r="H247">
        <v>2.5605441191924849</v>
      </c>
      <c r="I247">
        <v>28</v>
      </c>
      <c r="J247">
        <v>0.16188169683178541</v>
      </c>
      <c r="K247">
        <v>22</v>
      </c>
      <c r="L247">
        <v>0</v>
      </c>
      <c r="M247">
        <v>0</v>
      </c>
      <c r="N247">
        <v>0</v>
      </c>
      <c r="O247">
        <v>0</v>
      </c>
      <c r="P247">
        <v>0</v>
      </c>
      <c r="Q247">
        <v>8618</v>
      </c>
      <c r="R247" s="2">
        <v>42614</v>
      </c>
      <c r="S247" t="s">
        <v>10</v>
      </c>
      <c r="T247" t="s">
        <v>10</v>
      </c>
      <c r="U247" t="s">
        <v>74</v>
      </c>
      <c r="V247" t="s">
        <v>74</v>
      </c>
    </row>
    <row r="248" spans="1:22" x14ac:dyDescent="0.25">
      <c r="A248" t="s">
        <v>14</v>
      </c>
      <c r="B248" t="s">
        <v>8</v>
      </c>
      <c r="C248" t="s">
        <v>29</v>
      </c>
      <c r="D248" t="s">
        <v>30</v>
      </c>
      <c r="E248" t="s">
        <v>28</v>
      </c>
      <c r="F248">
        <v>1</v>
      </c>
      <c r="G248" t="s">
        <v>55</v>
      </c>
      <c r="H248">
        <v>0.1219686058718624</v>
      </c>
      <c r="I248">
        <v>6</v>
      </c>
      <c r="J248">
        <v>5.9153160490149397E-2</v>
      </c>
      <c r="K248">
        <v>10</v>
      </c>
      <c r="L248">
        <v>0.15887881403337201</v>
      </c>
      <c r="M248">
        <v>48</v>
      </c>
      <c r="N248">
        <v>0</v>
      </c>
      <c r="O248">
        <v>0</v>
      </c>
      <c r="P248">
        <v>0</v>
      </c>
      <c r="Q248">
        <v>0</v>
      </c>
      <c r="R248" s="2">
        <v>42614</v>
      </c>
      <c r="S248" t="s">
        <v>10</v>
      </c>
      <c r="T248" t="s">
        <v>10</v>
      </c>
      <c r="U248" t="s">
        <v>74</v>
      </c>
      <c r="V248" t="s">
        <v>74</v>
      </c>
    </row>
    <row r="249" spans="1:22" x14ac:dyDescent="0.25">
      <c r="A249" t="s">
        <v>14</v>
      </c>
      <c r="B249" t="s">
        <v>8</v>
      </c>
      <c r="C249" t="s">
        <v>29</v>
      </c>
      <c r="D249" t="s">
        <v>30</v>
      </c>
      <c r="E249" t="s">
        <v>28</v>
      </c>
      <c r="F249">
        <v>2</v>
      </c>
      <c r="G249" t="s">
        <v>53</v>
      </c>
      <c r="H249">
        <v>22.313952823619989</v>
      </c>
      <c r="I249">
        <v>385</v>
      </c>
      <c r="J249">
        <v>0</v>
      </c>
      <c r="K249">
        <v>0</v>
      </c>
      <c r="L249">
        <v>0.21273385346532009</v>
      </c>
      <c r="M249">
        <v>9</v>
      </c>
      <c r="N249">
        <v>0</v>
      </c>
      <c r="O249">
        <v>0</v>
      </c>
      <c r="P249">
        <v>0</v>
      </c>
      <c r="Q249">
        <v>0</v>
      </c>
      <c r="R249" s="2">
        <v>42614</v>
      </c>
      <c r="S249" t="s">
        <v>10</v>
      </c>
      <c r="T249" t="s">
        <v>10</v>
      </c>
      <c r="U249" t="s">
        <v>74</v>
      </c>
      <c r="V249" t="s">
        <v>74</v>
      </c>
    </row>
    <row r="250" spans="1:22" x14ac:dyDescent="0.25">
      <c r="A250" t="s">
        <v>14</v>
      </c>
      <c r="B250" t="s">
        <v>8</v>
      </c>
      <c r="C250" t="s">
        <v>29</v>
      </c>
      <c r="D250" t="s">
        <v>30</v>
      </c>
      <c r="E250" t="s">
        <v>28</v>
      </c>
      <c r="F250">
        <v>2</v>
      </c>
      <c r="G250" t="s">
        <v>54</v>
      </c>
      <c r="H250">
        <v>2.0313882456529249</v>
      </c>
      <c r="I250">
        <v>43</v>
      </c>
      <c r="J250">
        <v>0.48614541180516291</v>
      </c>
      <c r="K250">
        <v>36</v>
      </c>
      <c r="L250">
        <v>0</v>
      </c>
      <c r="M250">
        <v>0</v>
      </c>
      <c r="N250">
        <v>0</v>
      </c>
      <c r="O250">
        <v>0</v>
      </c>
      <c r="P250">
        <v>0</v>
      </c>
      <c r="Q250">
        <v>8263</v>
      </c>
      <c r="R250" s="2">
        <v>42614</v>
      </c>
      <c r="S250" t="s">
        <v>10</v>
      </c>
      <c r="T250" t="s">
        <v>10</v>
      </c>
      <c r="U250" t="s">
        <v>74</v>
      </c>
      <c r="V250" t="s">
        <v>74</v>
      </c>
    </row>
    <row r="251" spans="1:22" x14ac:dyDescent="0.25">
      <c r="A251" t="s">
        <v>14</v>
      </c>
      <c r="B251" t="s">
        <v>8</v>
      </c>
      <c r="C251" t="s">
        <v>29</v>
      </c>
      <c r="D251" t="s">
        <v>30</v>
      </c>
      <c r="E251" t="s">
        <v>28</v>
      </c>
      <c r="F251">
        <v>2</v>
      </c>
      <c r="G251" t="s">
        <v>55</v>
      </c>
      <c r="H251">
        <v>0</v>
      </c>
      <c r="I251">
        <v>0</v>
      </c>
      <c r="J251">
        <v>8.5401659083828435E-2</v>
      </c>
      <c r="K251">
        <v>9</v>
      </c>
      <c r="L251">
        <v>6.9485743483488155E-2</v>
      </c>
      <c r="M251">
        <v>15</v>
      </c>
      <c r="N251">
        <v>0</v>
      </c>
      <c r="O251">
        <v>0</v>
      </c>
      <c r="P251">
        <v>0</v>
      </c>
      <c r="Q251">
        <v>0</v>
      </c>
      <c r="R251" s="2">
        <v>42614</v>
      </c>
      <c r="S251" t="s">
        <v>10</v>
      </c>
      <c r="T251" t="s">
        <v>10</v>
      </c>
      <c r="U251" t="s">
        <v>74</v>
      </c>
      <c r="V251" t="s">
        <v>74</v>
      </c>
    </row>
    <row r="252" spans="1:22" x14ac:dyDescent="0.25">
      <c r="A252" t="s">
        <v>14</v>
      </c>
      <c r="B252" t="s">
        <v>8</v>
      </c>
      <c r="C252" t="s">
        <v>29</v>
      </c>
      <c r="D252" t="s">
        <v>30</v>
      </c>
      <c r="E252" t="s">
        <v>28</v>
      </c>
      <c r="F252">
        <v>3</v>
      </c>
      <c r="G252" t="s">
        <v>53</v>
      </c>
      <c r="H252">
        <v>0.42761042228394758</v>
      </c>
      <c r="I252">
        <v>28</v>
      </c>
      <c r="J252">
        <v>0</v>
      </c>
      <c r="K252">
        <v>0</v>
      </c>
      <c r="L252">
        <v>1.3435785147293049</v>
      </c>
      <c r="M252">
        <v>29</v>
      </c>
      <c r="N252">
        <v>0</v>
      </c>
      <c r="O252">
        <v>0</v>
      </c>
      <c r="P252">
        <v>0</v>
      </c>
      <c r="Q252">
        <v>0</v>
      </c>
      <c r="R252" s="2">
        <v>42614</v>
      </c>
      <c r="S252" t="s">
        <v>10</v>
      </c>
      <c r="T252" t="s">
        <v>10</v>
      </c>
      <c r="U252" t="s">
        <v>74</v>
      </c>
      <c r="V252" t="s">
        <v>74</v>
      </c>
    </row>
    <row r="253" spans="1:22" x14ac:dyDescent="0.25">
      <c r="A253" t="s">
        <v>14</v>
      </c>
      <c r="B253" t="s">
        <v>8</v>
      </c>
      <c r="C253" t="s">
        <v>29</v>
      </c>
      <c r="D253" t="s">
        <v>30</v>
      </c>
      <c r="E253" t="s">
        <v>28</v>
      </c>
      <c r="F253">
        <v>3</v>
      </c>
      <c r="G253" t="s">
        <v>54</v>
      </c>
      <c r="H253">
        <v>4.1114483334609568</v>
      </c>
      <c r="I253">
        <v>34</v>
      </c>
      <c r="J253">
        <v>0.35646850854826101</v>
      </c>
      <c r="K253">
        <v>30</v>
      </c>
      <c r="L253">
        <v>0</v>
      </c>
      <c r="M253">
        <v>0</v>
      </c>
      <c r="N253">
        <v>0</v>
      </c>
      <c r="O253">
        <v>0</v>
      </c>
      <c r="P253">
        <v>0</v>
      </c>
      <c r="Q253">
        <v>8637</v>
      </c>
      <c r="R253" s="2">
        <v>42614</v>
      </c>
      <c r="S253" t="s">
        <v>10</v>
      </c>
      <c r="T253" t="s">
        <v>10</v>
      </c>
      <c r="U253" t="s">
        <v>74</v>
      </c>
      <c r="V253" t="s">
        <v>74</v>
      </c>
    </row>
    <row r="254" spans="1:22" x14ac:dyDescent="0.25">
      <c r="A254" t="s">
        <v>14</v>
      </c>
      <c r="B254" t="s">
        <v>8</v>
      </c>
      <c r="C254" t="s">
        <v>29</v>
      </c>
      <c r="D254" t="s">
        <v>30</v>
      </c>
      <c r="E254" t="s">
        <v>28</v>
      </c>
      <c r="F254">
        <v>3</v>
      </c>
      <c r="G254" t="s">
        <v>55</v>
      </c>
      <c r="H254">
        <v>0</v>
      </c>
      <c r="I254">
        <v>0</v>
      </c>
      <c r="J254">
        <v>0</v>
      </c>
      <c r="K254">
        <v>0</v>
      </c>
      <c r="L254">
        <v>5.3557889237847234E-3</v>
      </c>
      <c r="M254">
        <v>2</v>
      </c>
      <c r="N254">
        <v>0</v>
      </c>
      <c r="O254">
        <v>0</v>
      </c>
      <c r="P254">
        <v>0</v>
      </c>
      <c r="Q254">
        <v>0</v>
      </c>
      <c r="R254" s="2">
        <v>42614</v>
      </c>
      <c r="S254" t="s">
        <v>10</v>
      </c>
      <c r="T254" t="s">
        <v>10</v>
      </c>
      <c r="U254" t="s">
        <v>74</v>
      </c>
      <c r="V254" t="s">
        <v>74</v>
      </c>
    </row>
    <row r="255" spans="1:22" x14ac:dyDescent="0.25">
      <c r="A255" t="s">
        <v>14</v>
      </c>
      <c r="B255" t="s">
        <v>8</v>
      </c>
      <c r="C255" t="s">
        <v>31</v>
      </c>
      <c r="D255" t="s">
        <v>32</v>
      </c>
      <c r="E255" t="s">
        <v>33</v>
      </c>
      <c r="F255">
        <v>1</v>
      </c>
      <c r="G255" t="s">
        <v>54</v>
      </c>
      <c r="H255">
        <v>0</v>
      </c>
      <c r="I255">
        <v>0</v>
      </c>
      <c r="J255">
        <v>0</v>
      </c>
      <c r="K255">
        <v>0</v>
      </c>
      <c r="L255">
        <v>0</v>
      </c>
      <c r="M255">
        <v>0</v>
      </c>
      <c r="N255">
        <v>0</v>
      </c>
      <c r="O255">
        <v>0</v>
      </c>
      <c r="P255">
        <v>0</v>
      </c>
      <c r="Q255">
        <v>13</v>
      </c>
      <c r="R255" s="2">
        <v>42614</v>
      </c>
      <c r="S255" t="s">
        <v>10</v>
      </c>
      <c r="T255" t="s">
        <v>10</v>
      </c>
      <c r="U255" t="s">
        <v>74</v>
      </c>
      <c r="V255" t="s">
        <v>74</v>
      </c>
    </row>
    <row r="256" spans="1:22" x14ac:dyDescent="0.25">
      <c r="A256" t="s">
        <v>14</v>
      </c>
      <c r="B256" t="s">
        <v>8</v>
      </c>
      <c r="C256" t="s">
        <v>31</v>
      </c>
      <c r="D256" t="s">
        <v>32</v>
      </c>
      <c r="E256" t="s">
        <v>33</v>
      </c>
      <c r="F256">
        <v>1</v>
      </c>
      <c r="G256" t="s">
        <v>55</v>
      </c>
      <c r="H256">
        <v>2.0156966074471812</v>
      </c>
      <c r="I256">
        <v>22</v>
      </c>
      <c r="J256">
        <v>0.39443293962316961</v>
      </c>
      <c r="K256">
        <v>56</v>
      </c>
      <c r="L256">
        <v>21.079180538529101</v>
      </c>
      <c r="M256">
        <v>8669</v>
      </c>
      <c r="N256">
        <v>0</v>
      </c>
      <c r="O256">
        <v>0</v>
      </c>
      <c r="P256">
        <v>0</v>
      </c>
      <c r="Q256">
        <v>0</v>
      </c>
      <c r="R256" s="2">
        <v>42614</v>
      </c>
      <c r="S256" t="s">
        <v>10</v>
      </c>
      <c r="T256" t="s">
        <v>10</v>
      </c>
      <c r="U256" t="s">
        <v>74</v>
      </c>
      <c r="V256" t="s">
        <v>74</v>
      </c>
    </row>
    <row r="257" spans="1:22" x14ac:dyDescent="0.25">
      <c r="A257" t="s">
        <v>14</v>
      </c>
      <c r="B257" t="s">
        <v>8</v>
      </c>
      <c r="C257" t="s">
        <v>31</v>
      </c>
      <c r="D257" t="s">
        <v>32</v>
      </c>
      <c r="E257" t="s">
        <v>33</v>
      </c>
      <c r="F257">
        <v>2</v>
      </c>
      <c r="G257" t="s">
        <v>53</v>
      </c>
      <c r="H257">
        <v>17.066474942552802</v>
      </c>
      <c r="I257">
        <v>335</v>
      </c>
      <c r="J257">
        <v>0</v>
      </c>
      <c r="K257">
        <v>0</v>
      </c>
      <c r="L257">
        <v>0.17734284812256559</v>
      </c>
      <c r="M257">
        <v>5</v>
      </c>
      <c r="N257">
        <v>0</v>
      </c>
      <c r="O257">
        <v>0</v>
      </c>
      <c r="P257">
        <v>0</v>
      </c>
      <c r="Q257">
        <v>0</v>
      </c>
      <c r="R257" s="2">
        <v>42614</v>
      </c>
      <c r="S257" t="s">
        <v>10</v>
      </c>
      <c r="T257" t="s">
        <v>10</v>
      </c>
      <c r="U257" t="s">
        <v>74</v>
      </c>
      <c r="V257" t="s">
        <v>74</v>
      </c>
    </row>
    <row r="258" spans="1:22" x14ac:dyDescent="0.25">
      <c r="A258" t="s">
        <v>14</v>
      </c>
      <c r="B258" t="s">
        <v>8</v>
      </c>
      <c r="C258" t="s">
        <v>31</v>
      </c>
      <c r="D258" t="s">
        <v>32</v>
      </c>
      <c r="E258" t="s">
        <v>33</v>
      </c>
      <c r="F258">
        <v>2</v>
      </c>
      <c r="G258" t="s">
        <v>54</v>
      </c>
      <c r="H258">
        <v>0</v>
      </c>
      <c r="I258">
        <v>0</v>
      </c>
      <c r="J258">
        <v>0</v>
      </c>
      <c r="K258">
        <v>0</v>
      </c>
      <c r="L258">
        <v>0</v>
      </c>
      <c r="M258">
        <v>0</v>
      </c>
      <c r="N258">
        <v>0</v>
      </c>
      <c r="O258">
        <v>0</v>
      </c>
      <c r="P258">
        <v>0</v>
      </c>
      <c r="Q258">
        <v>26</v>
      </c>
      <c r="R258" s="2">
        <v>42614</v>
      </c>
      <c r="S258" t="s">
        <v>10</v>
      </c>
      <c r="T258" t="s">
        <v>10</v>
      </c>
      <c r="U258" t="s">
        <v>74</v>
      </c>
      <c r="V258" t="s">
        <v>74</v>
      </c>
    </row>
    <row r="259" spans="1:22" x14ac:dyDescent="0.25">
      <c r="A259" t="s">
        <v>14</v>
      </c>
      <c r="B259" t="s">
        <v>8</v>
      </c>
      <c r="C259" t="s">
        <v>31</v>
      </c>
      <c r="D259" t="s">
        <v>32</v>
      </c>
      <c r="E259" t="s">
        <v>33</v>
      </c>
      <c r="F259">
        <v>2</v>
      </c>
      <c r="G259" t="s">
        <v>55</v>
      </c>
      <c r="H259">
        <v>2.0961885065179731</v>
      </c>
      <c r="I259">
        <v>46</v>
      </c>
      <c r="J259">
        <v>0.52746155558209684</v>
      </c>
      <c r="K259">
        <v>91</v>
      </c>
      <c r="L259">
        <v>16.555589329035271</v>
      </c>
      <c r="M259">
        <v>8257</v>
      </c>
      <c r="N259">
        <v>0</v>
      </c>
      <c r="O259">
        <v>0</v>
      </c>
      <c r="P259">
        <v>0</v>
      </c>
      <c r="Q259">
        <v>0</v>
      </c>
      <c r="R259" s="2">
        <v>42614</v>
      </c>
      <c r="S259" t="s">
        <v>10</v>
      </c>
      <c r="T259" t="s">
        <v>10</v>
      </c>
      <c r="U259" t="s">
        <v>74</v>
      </c>
      <c r="V259" t="s">
        <v>74</v>
      </c>
    </row>
    <row r="260" spans="1:22" x14ac:dyDescent="0.25">
      <c r="A260" t="s">
        <v>14</v>
      </c>
      <c r="B260" t="s">
        <v>8</v>
      </c>
      <c r="C260" t="s">
        <v>31</v>
      </c>
      <c r="D260" t="s">
        <v>32</v>
      </c>
      <c r="E260" t="s">
        <v>33</v>
      </c>
      <c r="F260">
        <v>3</v>
      </c>
      <c r="G260" t="s">
        <v>53</v>
      </c>
      <c r="H260">
        <v>0.39366095261190182</v>
      </c>
      <c r="I260">
        <v>28</v>
      </c>
      <c r="J260">
        <v>0</v>
      </c>
      <c r="K260">
        <v>0</v>
      </c>
      <c r="L260">
        <v>0.69676408831451697</v>
      </c>
      <c r="M260">
        <v>18</v>
      </c>
      <c r="N260">
        <v>0</v>
      </c>
      <c r="O260">
        <v>0</v>
      </c>
      <c r="P260">
        <v>0</v>
      </c>
      <c r="Q260">
        <v>0</v>
      </c>
      <c r="R260" s="2">
        <v>42614</v>
      </c>
      <c r="S260" t="s">
        <v>10</v>
      </c>
      <c r="T260" t="s">
        <v>10</v>
      </c>
      <c r="U260" t="s">
        <v>74</v>
      </c>
      <c r="V260" t="s">
        <v>74</v>
      </c>
    </row>
    <row r="261" spans="1:22" x14ac:dyDescent="0.25">
      <c r="A261" t="s">
        <v>14</v>
      </c>
      <c r="B261" t="s">
        <v>8</v>
      </c>
      <c r="C261" t="s">
        <v>31</v>
      </c>
      <c r="D261" t="s">
        <v>32</v>
      </c>
      <c r="E261" t="s">
        <v>33</v>
      </c>
      <c r="F261">
        <v>3</v>
      </c>
      <c r="G261" t="s">
        <v>54</v>
      </c>
      <c r="H261">
        <v>0</v>
      </c>
      <c r="I261">
        <v>0</v>
      </c>
      <c r="J261">
        <v>0</v>
      </c>
      <c r="K261">
        <v>0</v>
      </c>
      <c r="L261">
        <v>0</v>
      </c>
      <c r="M261">
        <v>0</v>
      </c>
      <c r="N261">
        <v>0</v>
      </c>
      <c r="O261">
        <v>0</v>
      </c>
      <c r="P261">
        <v>0</v>
      </c>
      <c r="Q261">
        <v>10</v>
      </c>
      <c r="R261" s="2">
        <v>42614</v>
      </c>
      <c r="S261" t="s">
        <v>10</v>
      </c>
      <c r="T261" t="s">
        <v>10</v>
      </c>
      <c r="U261" t="s">
        <v>74</v>
      </c>
      <c r="V261" t="s">
        <v>74</v>
      </c>
    </row>
    <row r="262" spans="1:22" x14ac:dyDescent="0.25">
      <c r="A262" t="s">
        <v>14</v>
      </c>
      <c r="B262" t="s">
        <v>8</v>
      </c>
      <c r="C262" t="s">
        <v>31</v>
      </c>
      <c r="D262" t="s">
        <v>32</v>
      </c>
      <c r="E262" t="s">
        <v>33</v>
      </c>
      <c r="F262">
        <v>3</v>
      </c>
      <c r="G262" t="s">
        <v>55</v>
      </c>
      <c r="H262">
        <v>2.1631686469902549</v>
      </c>
      <c r="I262">
        <v>23</v>
      </c>
      <c r="J262">
        <v>0.25640229595190989</v>
      </c>
      <c r="K262">
        <v>76</v>
      </c>
      <c r="L262">
        <v>16.33119458888412</v>
      </c>
      <c r="M262">
        <v>8605</v>
      </c>
      <c r="N262">
        <v>0</v>
      </c>
      <c r="O262">
        <v>0</v>
      </c>
      <c r="P262">
        <v>0</v>
      </c>
      <c r="Q262">
        <v>0</v>
      </c>
      <c r="R262" s="2">
        <v>42614</v>
      </c>
      <c r="S262" t="s">
        <v>10</v>
      </c>
      <c r="T262" t="s">
        <v>10</v>
      </c>
      <c r="U262" t="s">
        <v>74</v>
      </c>
      <c r="V262" t="s">
        <v>74</v>
      </c>
    </row>
    <row r="263" spans="1:22" x14ac:dyDescent="0.25">
      <c r="A263" t="s">
        <v>14</v>
      </c>
      <c r="B263" t="s">
        <v>8</v>
      </c>
      <c r="C263" t="s">
        <v>34</v>
      </c>
      <c r="D263" t="s">
        <v>32</v>
      </c>
      <c r="E263" t="s">
        <v>33</v>
      </c>
      <c r="F263">
        <v>1</v>
      </c>
      <c r="G263" t="s">
        <v>54</v>
      </c>
      <c r="H263">
        <v>0</v>
      </c>
      <c r="I263">
        <v>0</v>
      </c>
      <c r="J263">
        <v>0</v>
      </c>
      <c r="K263">
        <v>0</v>
      </c>
      <c r="L263">
        <v>0</v>
      </c>
      <c r="M263">
        <v>0</v>
      </c>
      <c r="N263">
        <v>0</v>
      </c>
      <c r="O263">
        <v>0</v>
      </c>
      <c r="P263">
        <v>0</v>
      </c>
      <c r="Q263">
        <v>13</v>
      </c>
      <c r="R263" s="2">
        <v>42614</v>
      </c>
      <c r="S263" t="s">
        <v>10</v>
      </c>
      <c r="T263" t="s">
        <v>10</v>
      </c>
      <c r="U263" t="s">
        <v>74</v>
      </c>
      <c r="V263" t="s">
        <v>74</v>
      </c>
    </row>
    <row r="264" spans="1:22" x14ac:dyDescent="0.25">
      <c r="A264" t="s">
        <v>14</v>
      </c>
      <c r="B264" t="s">
        <v>8</v>
      </c>
      <c r="C264" t="s">
        <v>34</v>
      </c>
      <c r="D264" t="s">
        <v>32</v>
      </c>
      <c r="E264" t="s">
        <v>33</v>
      </c>
      <c r="F264">
        <v>1</v>
      </c>
      <c r="G264" t="s">
        <v>55</v>
      </c>
      <c r="H264">
        <v>2.0156966074471812</v>
      </c>
      <c r="I264">
        <v>22</v>
      </c>
      <c r="J264">
        <v>0.39443293962316961</v>
      </c>
      <c r="K264">
        <v>56</v>
      </c>
      <c r="L264">
        <v>21.079180538529101</v>
      </c>
      <c r="M264">
        <v>8669</v>
      </c>
      <c r="N264">
        <v>0</v>
      </c>
      <c r="O264">
        <v>0</v>
      </c>
      <c r="P264">
        <v>0</v>
      </c>
      <c r="Q264">
        <v>0</v>
      </c>
      <c r="R264" s="2">
        <v>42614</v>
      </c>
      <c r="S264" t="s">
        <v>10</v>
      </c>
      <c r="T264" t="s">
        <v>10</v>
      </c>
      <c r="U264" t="s">
        <v>74</v>
      </c>
      <c r="V264" t="s">
        <v>74</v>
      </c>
    </row>
    <row r="265" spans="1:22" x14ac:dyDescent="0.25">
      <c r="A265" t="s">
        <v>14</v>
      </c>
      <c r="B265" t="s">
        <v>8</v>
      </c>
      <c r="C265" t="s">
        <v>34</v>
      </c>
      <c r="D265" t="s">
        <v>32</v>
      </c>
      <c r="E265" t="s">
        <v>33</v>
      </c>
      <c r="F265">
        <v>2</v>
      </c>
      <c r="G265" t="s">
        <v>53</v>
      </c>
      <c r="H265">
        <v>17.066474942552802</v>
      </c>
      <c r="I265">
        <v>335</v>
      </c>
      <c r="J265">
        <v>0</v>
      </c>
      <c r="K265">
        <v>0</v>
      </c>
      <c r="L265">
        <v>0.17734284812256559</v>
      </c>
      <c r="M265">
        <v>5</v>
      </c>
      <c r="N265">
        <v>0</v>
      </c>
      <c r="O265">
        <v>0</v>
      </c>
      <c r="P265">
        <v>0</v>
      </c>
      <c r="Q265">
        <v>0</v>
      </c>
      <c r="R265" s="2">
        <v>42614</v>
      </c>
      <c r="S265" t="s">
        <v>10</v>
      </c>
      <c r="T265" t="s">
        <v>10</v>
      </c>
      <c r="U265" t="s">
        <v>74</v>
      </c>
      <c r="V265" t="s">
        <v>74</v>
      </c>
    </row>
    <row r="266" spans="1:22" x14ac:dyDescent="0.25">
      <c r="A266" t="s">
        <v>14</v>
      </c>
      <c r="B266" t="s">
        <v>8</v>
      </c>
      <c r="C266" t="s">
        <v>34</v>
      </c>
      <c r="D266" t="s">
        <v>32</v>
      </c>
      <c r="E266" t="s">
        <v>33</v>
      </c>
      <c r="F266">
        <v>2</v>
      </c>
      <c r="G266" t="s">
        <v>54</v>
      </c>
      <c r="H266">
        <v>0</v>
      </c>
      <c r="I266">
        <v>0</v>
      </c>
      <c r="J266">
        <v>0</v>
      </c>
      <c r="K266">
        <v>0</v>
      </c>
      <c r="L266">
        <v>0</v>
      </c>
      <c r="M266">
        <v>0</v>
      </c>
      <c r="N266">
        <v>0</v>
      </c>
      <c r="O266">
        <v>0</v>
      </c>
      <c r="P266">
        <v>0</v>
      </c>
      <c r="Q266">
        <v>26</v>
      </c>
      <c r="R266" s="2">
        <v>42614</v>
      </c>
      <c r="S266" t="s">
        <v>10</v>
      </c>
      <c r="T266" t="s">
        <v>10</v>
      </c>
      <c r="U266" t="s">
        <v>74</v>
      </c>
      <c r="V266" t="s">
        <v>74</v>
      </c>
    </row>
    <row r="267" spans="1:22" x14ac:dyDescent="0.25">
      <c r="A267" t="s">
        <v>14</v>
      </c>
      <c r="B267" t="s">
        <v>8</v>
      </c>
      <c r="C267" t="s">
        <v>34</v>
      </c>
      <c r="D267" t="s">
        <v>32</v>
      </c>
      <c r="E267" t="s">
        <v>33</v>
      </c>
      <c r="F267">
        <v>2</v>
      </c>
      <c r="G267" t="s">
        <v>55</v>
      </c>
      <c r="H267">
        <v>2.0961885065179731</v>
      </c>
      <c r="I267">
        <v>46</v>
      </c>
      <c r="J267">
        <v>0.52746155558209684</v>
      </c>
      <c r="K267">
        <v>91</v>
      </c>
      <c r="L267">
        <v>16.555589329035271</v>
      </c>
      <c r="M267">
        <v>8257</v>
      </c>
      <c r="N267">
        <v>0</v>
      </c>
      <c r="O267">
        <v>0</v>
      </c>
      <c r="P267">
        <v>0</v>
      </c>
      <c r="Q267">
        <v>0</v>
      </c>
      <c r="R267" s="2">
        <v>42614</v>
      </c>
      <c r="S267" t="s">
        <v>10</v>
      </c>
      <c r="T267" t="s">
        <v>10</v>
      </c>
      <c r="U267" t="s">
        <v>74</v>
      </c>
      <c r="V267" t="s">
        <v>74</v>
      </c>
    </row>
    <row r="268" spans="1:22" x14ac:dyDescent="0.25">
      <c r="A268" t="s">
        <v>14</v>
      </c>
      <c r="B268" t="s">
        <v>8</v>
      </c>
      <c r="C268" t="s">
        <v>34</v>
      </c>
      <c r="D268" t="s">
        <v>32</v>
      </c>
      <c r="E268" t="s">
        <v>33</v>
      </c>
      <c r="F268">
        <v>3</v>
      </c>
      <c r="G268" t="s">
        <v>53</v>
      </c>
      <c r="H268">
        <v>0.39366095261190182</v>
      </c>
      <c r="I268">
        <v>28</v>
      </c>
      <c r="J268">
        <v>0</v>
      </c>
      <c r="K268">
        <v>0</v>
      </c>
      <c r="L268">
        <v>0.69676408831451697</v>
      </c>
      <c r="M268">
        <v>18</v>
      </c>
      <c r="N268">
        <v>0</v>
      </c>
      <c r="O268">
        <v>0</v>
      </c>
      <c r="P268">
        <v>0</v>
      </c>
      <c r="Q268">
        <v>0</v>
      </c>
      <c r="R268" s="2">
        <v>42614</v>
      </c>
      <c r="S268" t="s">
        <v>10</v>
      </c>
      <c r="T268" t="s">
        <v>10</v>
      </c>
      <c r="U268" t="s">
        <v>74</v>
      </c>
      <c r="V268" t="s">
        <v>74</v>
      </c>
    </row>
    <row r="269" spans="1:22" x14ac:dyDescent="0.25">
      <c r="A269" t="s">
        <v>14</v>
      </c>
      <c r="B269" t="s">
        <v>8</v>
      </c>
      <c r="C269" t="s">
        <v>34</v>
      </c>
      <c r="D269" t="s">
        <v>32</v>
      </c>
      <c r="E269" t="s">
        <v>33</v>
      </c>
      <c r="F269">
        <v>3</v>
      </c>
      <c r="G269" t="s">
        <v>54</v>
      </c>
      <c r="H269">
        <v>0</v>
      </c>
      <c r="I269">
        <v>0</v>
      </c>
      <c r="J269">
        <v>0</v>
      </c>
      <c r="K269">
        <v>0</v>
      </c>
      <c r="L269">
        <v>0</v>
      </c>
      <c r="M269">
        <v>0</v>
      </c>
      <c r="N269">
        <v>0</v>
      </c>
      <c r="O269">
        <v>0</v>
      </c>
      <c r="P269">
        <v>0</v>
      </c>
      <c r="Q269">
        <v>10</v>
      </c>
      <c r="R269" s="2">
        <v>42614</v>
      </c>
      <c r="S269" t="s">
        <v>10</v>
      </c>
      <c r="T269" t="s">
        <v>10</v>
      </c>
      <c r="U269" t="s">
        <v>74</v>
      </c>
      <c r="V269" t="s">
        <v>74</v>
      </c>
    </row>
    <row r="270" spans="1:22" x14ac:dyDescent="0.25">
      <c r="A270" t="s">
        <v>14</v>
      </c>
      <c r="B270" t="s">
        <v>8</v>
      </c>
      <c r="C270" t="s">
        <v>34</v>
      </c>
      <c r="D270" t="s">
        <v>32</v>
      </c>
      <c r="E270" t="s">
        <v>33</v>
      </c>
      <c r="F270">
        <v>3</v>
      </c>
      <c r="G270" t="s">
        <v>55</v>
      </c>
      <c r="H270">
        <v>2.1631686469902549</v>
      </c>
      <c r="I270">
        <v>23</v>
      </c>
      <c r="J270">
        <v>0.25640229595190989</v>
      </c>
      <c r="K270">
        <v>76</v>
      </c>
      <c r="L270">
        <v>16.33119458888412</v>
      </c>
      <c r="M270">
        <v>8605</v>
      </c>
      <c r="N270">
        <v>0</v>
      </c>
      <c r="O270">
        <v>0</v>
      </c>
      <c r="P270">
        <v>0</v>
      </c>
      <c r="Q270">
        <v>0</v>
      </c>
      <c r="R270" s="2">
        <v>42614</v>
      </c>
      <c r="S270" t="s">
        <v>10</v>
      </c>
      <c r="T270" t="s">
        <v>10</v>
      </c>
      <c r="U270" t="s">
        <v>74</v>
      </c>
      <c r="V270" t="s">
        <v>74</v>
      </c>
    </row>
    <row r="271" spans="1:22" x14ac:dyDescent="0.25">
      <c r="A271" t="s">
        <v>14</v>
      </c>
      <c r="B271" t="s">
        <v>9</v>
      </c>
      <c r="C271" t="s">
        <v>26</v>
      </c>
      <c r="D271" t="s">
        <v>27</v>
      </c>
      <c r="E271" t="s">
        <v>28</v>
      </c>
      <c r="F271">
        <v>1</v>
      </c>
      <c r="G271" t="s">
        <v>54</v>
      </c>
      <c r="H271">
        <v>1.264208637268589</v>
      </c>
      <c r="I271">
        <v>18</v>
      </c>
      <c r="J271">
        <v>0.28076392579940512</v>
      </c>
      <c r="K271">
        <v>25</v>
      </c>
      <c r="L271">
        <v>0</v>
      </c>
      <c r="M271">
        <v>0</v>
      </c>
      <c r="N271">
        <v>0</v>
      </c>
      <c r="O271">
        <v>0</v>
      </c>
      <c r="P271">
        <v>0</v>
      </c>
      <c r="Q271">
        <v>8420</v>
      </c>
      <c r="R271" s="2">
        <v>42614</v>
      </c>
      <c r="S271" t="s">
        <v>10</v>
      </c>
      <c r="T271" t="s">
        <v>10</v>
      </c>
      <c r="U271" t="s">
        <v>74</v>
      </c>
      <c r="V271" t="s">
        <v>74</v>
      </c>
    </row>
    <row r="272" spans="1:22" x14ac:dyDescent="0.25">
      <c r="A272" t="s">
        <v>14</v>
      </c>
      <c r="B272" t="s">
        <v>9</v>
      </c>
      <c r="C272" t="s">
        <v>26</v>
      </c>
      <c r="D272" t="s">
        <v>27</v>
      </c>
      <c r="E272" t="s">
        <v>28</v>
      </c>
      <c r="F272">
        <v>1</v>
      </c>
      <c r="G272" t="s">
        <v>55</v>
      </c>
      <c r="H272">
        <v>0.9711082492172608</v>
      </c>
      <c r="I272">
        <v>19</v>
      </c>
      <c r="J272">
        <v>7.3829199475874005E-2</v>
      </c>
      <c r="K272">
        <v>14</v>
      </c>
      <c r="L272">
        <v>0.31431601147531418</v>
      </c>
      <c r="M272">
        <v>264</v>
      </c>
      <c r="N272">
        <v>0</v>
      </c>
      <c r="O272">
        <v>0</v>
      </c>
      <c r="P272">
        <v>0</v>
      </c>
      <c r="Q272">
        <v>0</v>
      </c>
      <c r="R272" s="2">
        <v>42614</v>
      </c>
      <c r="S272" t="s">
        <v>10</v>
      </c>
      <c r="T272" t="s">
        <v>10</v>
      </c>
      <c r="U272" t="s">
        <v>74</v>
      </c>
      <c r="V272" t="s">
        <v>74</v>
      </c>
    </row>
    <row r="273" spans="1:22" x14ac:dyDescent="0.25">
      <c r="A273" t="s">
        <v>14</v>
      </c>
      <c r="B273" t="s">
        <v>9</v>
      </c>
      <c r="C273" t="s">
        <v>26</v>
      </c>
      <c r="D273" t="s">
        <v>27</v>
      </c>
      <c r="E273" t="s">
        <v>28</v>
      </c>
      <c r="F273">
        <v>2</v>
      </c>
      <c r="G273" t="s">
        <v>53</v>
      </c>
      <c r="H273">
        <v>7.1111454634006872</v>
      </c>
      <c r="I273">
        <v>129</v>
      </c>
      <c r="J273">
        <v>0</v>
      </c>
      <c r="K273">
        <v>0</v>
      </c>
      <c r="L273">
        <v>1.0155022369304181</v>
      </c>
      <c r="M273">
        <v>26</v>
      </c>
      <c r="N273">
        <v>0</v>
      </c>
      <c r="O273">
        <v>0</v>
      </c>
      <c r="P273">
        <v>0</v>
      </c>
      <c r="Q273">
        <v>0</v>
      </c>
      <c r="R273" s="2">
        <v>42614</v>
      </c>
      <c r="S273" t="s">
        <v>10</v>
      </c>
      <c r="T273" t="s">
        <v>10</v>
      </c>
      <c r="U273" t="s">
        <v>74</v>
      </c>
      <c r="V273" t="s">
        <v>74</v>
      </c>
    </row>
    <row r="274" spans="1:22" x14ac:dyDescent="0.25">
      <c r="A274" t="s">
        <v>14</v>
      </c>
      <c r="B274" t="s">
        <v>9</v>
      </c>
      <c r="C274" t="s">
        <v>26</v>
      </c>
      <c r="D274" t="s">
        <v>27</v>
      </c>
      <c r="E274" t="s">
        <v>28</v>
      </c>
      <c r="F274">
        <v>2</v>
      </c>
      <c r="G274" t="s">
        <v>54</v>
      </c>
      <c r="H274">
        <v>2.6612314017050762</v>
      </c>
      <c r="I274">
        <v>74</v>
      </c>
      <c r="J274">
        <v>0.59346586099091947</v>
      </c>
      <c r="K274">
        <v>41</v>
      </c>
      <c r="L274">
        <v>0</v>
      </c>
      <c r="M274">
        <v>0</v>
      </c>
      <c r="N274">
        <v>0</v>
      </c>
      <c r="O274">
        <v>0</v>
      </c>
      <c r="P274">
        <v>0</v>
      </c>
      <c r="Q274">
        <v>8393</v>
      </c>
      <c r="R274" s="2">
        <v>42614</v>
      </c>
      <c r="S274" t="s">
        <v>10</v>
      </c>
      <c r="T274" t="s">
        <v>10</v>
      </c>
      <c r="U274" t="s">
        <v>74</v>
      </c>
      <c r="V274" t="s">
        <v>74</v>
      </c>
    </row>
    <row r="275" spans="1:22" x14ac:dyDescent="0.25">
      <c r="A275" t="s">
        <v>14</v>
      </c>
      <c r="B275" t="s">
        <v>9</v>
      </c>
      <c r="C275" t="s">
        <v>26</v>
      </c>
      <c r="D275" t="s">
        <v>27</v>
      </c>
      <c r="E275" t="s">
        <v>28</v>
      </c>
      <c r="F275">
        <v>2</v>
      </c>
      <c r="G275" t="s">
        <v>55</v>
      </c>
      <c r="H275">
        <v>1.190162181335501</v>
      </c>
      <c r="I275">
        <v>17</v>
      </c>
      <c r="J275">
        <v>9.1073747347349479E-2</v>
      </c>
      <c r="K275">
        <v>12</v>
      </c>
      <c r="L275">
        <v>0.15099792805789919</v>
      </c>
      <c r="M275">
        <v>68</v>
      </c>
      <c r="N275">
        <v>0</v>
      </c>
      <c r="O275">
        <v>0</v>
      </c>
      <c r="P275">
        <v>0</v>
      </c>
      <c r="Q275">
        <v>0</v>
      </c>
      <c r="R275" s="2">
        <v>42614</v>
      </c>
      <c r="S275" t="s">
        <v>10</v>
      </c>
      <c r="T275" t="s">
        <v>10</v>
      </c>
      <c r="U275" t="s">
        <v>74</v>
      </c>
      <c r="V275" t="s">
        <v>74</v>
      </c>
    </row>
    <row r="276" spans="1:22" x14ac:dyDescent="0.25">
      <c r="A276" t="s">
        <v>14</v>
      </c>
      <c r="B276" t="s">
        <v>9</v>
      </c>
      <c r="C276" t="s">
        <v>26</v>
      </c>
      <c r="D276" t="s">
        <v>27</v>
      </c>
      <c r="E276" t="s">
        <v>28</v>
      </c>
      <c r="F276">
        <v>3</v>
      </c>
      <c r="G276" t="s">
        <v>53</v>
      </c>
      <c r="H276">
        <v>0.16538462087160261</v>
      </c>
      <c r="I276">
        <v>12</v>
      </c>
      <c r="J276">
        <v>0</v>
      </c>
      <c r="K276">
        <v>0</v>
      </c>
      <c r="L276">
        <v>0.58095560357050458</v>
      </c>
      <c r="M276">
        <v>10</v>
      </c>
      <c r="N276">
        <v>0</v>
      </c>
      <c r="O276">
        <v>0</v>
      </c>
      <c r="P276">
        <v>0</v>
      </c>
      <c r="Q276">
        <v>0</v>
      </c>
      <c r="R276" s="2">
        <v>42614</v>
      </c>
      <c r="S276" t="s">
        <v>10</v>
      </c>
      <c r="T276" t="s">
        <v>10</v>
      </c>
      <c r="U276" t="s">
        <v>74</v>
      </c>
      <c r="V276" t="s">
        <v>74</v>
      </c>
    </row>
    <row r="277" spans="1:22" x14ac:dyDescent="0.25">
      <c r="A277" t="s">
        <v>14</v>
      </c>
      <c r="B277" t="s">
        <v>9</v>
      </c>
      <c r="C277" t="s">
        <v>26</v>
      </c>
      <c r="D277" t="s">
        <v>27</v>
      </c>
      <c r="E277" t="s">
        <v>28</v>
      </c>
      <c r="F277">
        <v>3</v>
      </c>
      <c r="G277" t="s">
        <v>54</v>
      </c>
      <c r="H277">
        <v>3.2958646728949601</v>
      </c>
      <c r="I277">
        <v>38</v>
      </c>
      <c r="J277">
        <v>0.58959542671532761</v>
      </c>
      <c r="K277">
        <v>40</v>
      </c>
      <c r="L277">
        <v>0</v>
      </c>
      <c r="M277">
        <v>0</v>
      </c>
      <c r="N277">
        <v>0</v>
      </c>
      <c r="O277">
        <v>0</v>
      </c>
      <c r="P277">
        <v>0</v>
      </c>
      <c r="Q277">
        <v>8648</v>
      </c>
      <c r="R277" s="2">
        <v>42614</v>
      </c>
      <c r="S277" t="s">
        <v>10</v>
      </c>
      <c r="T277" t="s">
        <v>10</v>
      </c>
      <c r="U277" t="s">
        <v>74</v>
      </c>
      <c r="V277" t="s">
        <v>74</v>
      </c>
    </row>
    <row r="278" spans="1:22" x14ac:dyDescent="0.25">
      <c r="A278" t="s">
        <v>14</v>
      </c>
      <c r="B278" t="s">
        <v>9</v>
      </c>
      <c r="C278" t="s">
        <v>26</v>
      </c>
      <c r="D278" t="s">
        <v>27</v>
      </c>
      <c r="E278" t="s">
        <v>28</v>
      </c>
      <c r="F278">
        <v>3</v>
      </c>
      <c r="G278" t="s">
        <v>55</v>
      </c>
      <c r="H278">
        <v>0</v>
      </c>
      <c r="I278">
        <v>0</v>
      </c>
      <c r="J278">
        <v>0</v>
      </c>
      <c r="K278">
        <v>0</v>
      </c>
      <c r="L278">
        <v>1.35228558753419E-2</v>
      </c>
      <c r="M278">
        <v>12</v>
      </c>
      <c r="N278">
        <v>0</v>
      </c>
      <c r="O278">
        <v>0</v>
      </c>
      <c r="P278">
        <v>0</v>
      </c>
      <c r="Q278">
        <v>0</v>
      </c>
      <c r="R278" s="2">
        <v>42614</v>
      </c>
      <c r="S278" t="s">
        <v>10</v>
      </c>
      <c r="T278" t="s">
        <v>10</v>
      </c>
      <c r="U278" t="s">
        <v>74</v>
      </c>
      <c r="V278" t="s">
        <v>74</v>
      </c>
    </row>
    <row r="279" spans="1:22" x14ac:dyDescent="0.25">
      <c r="A279" t="s">
        <v>14</v>
      </c>
      <c r="B279" t="s">
        <v>9</v>
      </c>
      <c r="C279" t="s">
        <v>29</v>
      </c>
      <c r="D279" t="s">
        <v>30</v>
      </c>
      <c r="E279" t="s">
        <v>28</v>
      </c>
      <c r="F279">
        <v>1</v>
      </c>
      <c r="G279" t="s">
        <v>53</v>
      </c>
      <c r="H279">
        <v>8.5934239826587724E-2</v>
      </c>
      <c r="I279">
        <v>7</v>
      </c>
      <c r="J279">
        <v>0</v>
      </c>
      <c r="K279">
        <v>0</v>
      </c>
      <c r="L279">
        <v>0.52284295940266579</v>
      </c>
      <c r="M279">
        <v>21</v>
      </c>
      <c r="N279">
        <v>0</v>
      </c>
      <c r="O279">
        <v>0</v>
      </c>
      <c r="P279">
        <v>0</v>
      </c>
      <c r="Q279">
        <v>0</v>
      </c>
      <c r="R279" s="2">
        <v>42614</v>
      </c>
      <c r="S279" t="s">
        <v>10</v>
      </c>
      <c r="T279" t="s">
        <v>10</v>
      </c>
      <c r="U279" t="s">
        <v>74</v>
      </c>
      <c r="V279" t="s">
        <v>74</v>
      </c>
    </row>
    <row r="280" spans="1:22" x14ac:dyDescent="0.25">
      <c r="A280" t="s">
        <v>14</v>
      </c>
      <c r="B280" t="s">
        <v>9</v>
      </c>
      <c r="C280" t="s">
        <v>29</v>
      </c>
      <c r="D280" t="s">
        <v>30</v>
      </c>
      <c r="E280" t="s">
        <v>28</v>
      </c>
      <c r="F280">
        <v>1</v>
      </c>
      <c r="G280" t="s">
        <v>54</v>
      </c>
      <c r="H280">
        <v>3.1558691903015221</v>
      </c>
      <c r="I280">
        <v>51</v>
      </c>
      <c r="J280">
        <v>0.61285619401191327</v>
      </c>
      <c r="K280">
        <v>28</v>
      </c>
      <c r="L280">
        <v>0</v>
      </c>
      <c r="M280">
        <v>0</v>
      </c>
      <c r="N280">
        <v>0</v>
      </c>
      <c r="O280">
        <v>0</v>
      </c>
      <c r="P280">
        <v>0</v>
      </c>
      <c r="Q280">
        <v>8444</v>
      </c>
      <c r="R280" s="2">
        <v>42614</v>
      </c>
      <c r="S280" t="s">
        <v>10</v>
      </c>
      <c r="T280" t="s">
        <v>10</v>
      </c>
      <c r="U280" t="s">
        <v>74</v>
      </c>
      <c r="V280" t="s">
        <v>74</v>
      </c>
    </row>
    <row r="281" spans="1:22" x14ac:dyDescent="0.25">
      <c r="A281" t="s">
        <v>14</v>
      </c>
      <c r="B281" t="s">
        <v>9</v>
      </c>
      <c r="C281" t="s">
        <v>29</v>
      </c>
      <c r="D281" t="s">
        <v>30</v>
      </c>
      <c r="E281" t="s">
        <v>28</v>
      </c>
      <c r="F281">
        <v>1</v>
      </c>
      <c r="G281" t="s">
        <v>55</v>
      </c>
      <c r="H281">
        <v>0.226174907934928</v>
      </c>
      <c r="I281">
        <v>7</v>
      </c>
      <c r="J281">
        <v>0.14945549628838209</v>
      </c>
      <c r="K281">
        <v>27</v>
      </c>
      <c r="L281">
        <v>0.58780158102453617</v>
      </c>
      <c r="M281">
        <v>175</v>
      </c>
      <c r="N281">
        <v>0</v>
      </c>
      <c r="O281">
        <v>0</v>
      </c>
      <c r="P281">
        <v>0</v>
      </c>
      <c r="Q281">
        <v>0</v>
      </c>
      <c r="R281" s="2">
        <v>42614</v>
      </c>
      <c r="S281" t="s">
        <v>10</v>
      </c>
      <c r="T281" t="s">
        <v>10</v>
      </c>
      <c r="U281" t="s">
        <v>74</v>
      </c>
      <c r="V281" t="s">
        <v>74</v>
      </c>
    </row>
    <row r="282" spans="1:22" x14ac:dyDescent="0.25">
      <c r="A282" t="s">
        <v>14</v>
      </c>
      <c r="B282" t="s">
        <v>9</v>
      </c>
      <c r="C282" t="s">
        <v>29</v>
      </c>
      <c r="D282" t="s">
        <v>30</v>
      </c>
      <c r="E282" t="s">
        <v>28</v>
      </c>
      <c r="F282">
        <v>2</v>
      </c>
      <c r="G282" t="s">
        <v>53</v>
      </c>
      <c r="H282">
        <v>18.946719151810051</v>
      </c>
      <c r="I282">
        <v>376</v>
      </c>
      <c r="J282">
        <v>0</v>
      </c>
      <c r="K282">
        <v>0</v>
      </c>
      <c r="L282">
        <v>0.2811687000160884</v>
      </c>
      <c r="M282">
        <v>10</v>
      </c>
      <c r="N282">
        <v>0</v>
      </c>
      <c r="O282">
        <v>0</v>
      </c>
      <c r="P282">
        <v>0</v>
      </c>
      <c r="Q282">
        <v>0</v>
      </c>
      <c r="R282" s="2">
        <v>42614</v>
      </c>
      <c r="S282" t="s">
        <v>10</v>
      </c>
      <c r="T282" t="s">
        <v>10</v>
      </c>
      <c r="U282" t="s">
        <v>74</v>
      </c>
      <c r="V282" t="s">
        <v>74</v>
      </c>
    </row>
    <row r="283" spans="1:22" x14ac:dyDescent="0.25">
      <c r="A283" t="s">
        <v>14</v>
      </c>
      <c r="B283" t="s">
        <v>9</v>
      </c>
      <c r="C283" t="s">
        <v>29</v>
      </c>
      <c r="D283" t="s">
        <v>30</v>
      </c>
      <c r="E283" t="s">
        <v>28</v>
      </c>
      <c r="F283">
        <v>2</v>
      </c>
      <c r="G283" t="s">
        <v>54</v>
      </c>
      <c r="H283">
        <v>2.8220321313749999</v>
      </c>
      <c r="I283">
        <v>63</v>
      </c>
      <c r="J283">
        <v>0.57387193675107495</v>
      </c>
      <c r="K283">
        <v>42</v>
      </c>
      <c r="L283">
        <v>0</v>
      </c>
      <c r="M283">
        <v>0</v>
      </c>
      <c r="N283">
        <v>0</v>
      </c>
      <c r="O283">
        <v>0</v>
      </c>
      <c r="P283">
        <v>0</v>
      </c>
      <c r="Q283">
        <v>8117</v>
      </c>
      <c r="R283" s="2">
        <v>42614</v>
      </c>
      <c r="S283" t="s">
        <v>10</v>
      </c>
      <c r="T283" t="s">
        <v>10</v>
      </c>
      <c r="U283" t="s">
        <v>74</v>
      </c>
      <c r="V283" t="s">
        <v>74</v>
      </c>
    </row>
    <row r="284" spans="1:22" x14ac:dyDescent="0.25">
      <c r="A284" t="s">
        <v>14</v>
      </c>
      <c r="B284" t="s">
        <v>9</v>
      </c>
      <c r="C284" t="s">
        <v>29</v>
      </c>
      <c r="D284" t="s">
        <v>30</v>
      </c>
      <c r="E284" t="s">
        <v>28</v>
      </c>
      <c r="F284">
        <v>2</v>
      </c>
      <c r="G284" t="s">
        <v>55</v>
      </c>
      <c r="H284">
        <v>0.1194796774579284</v>
      </c>
      <c r="I284">
        <v>7</v>
      </c>
      <c r="J284">
        <v>0.27959613704640152</v>
      </c>
      <c r="K284">
        <v>34</v>
      </c>
      <c r="L284">
        <v>0.43904995043409278</v>
      </c>
      <c r="M284">
        <v>111</v>
      </c>
      <c r="N284">
        <v>0</v>
      </c>
      <c r="O284">
        <v>0</v>
      </c>
      <c r="P284">
        <v>0</v>
      </c>
      <c r="Q284">
        <v>0</v>
      </c>
      <c r="R284" s="2">
        <v>42614</v>
      </c>
      <c r="S284" t="s">
        <v>10</v>
      </c>
      <c r="T284" t="s">
        <v>10</v>
      </c>
      <c r="U284" t="s">
        <v>74</v>
      </c>
      <c r="V284" t="s">
        <v>74</v>
      </c>
    </row>
    <row r="285" spans="1:22" x14ac:dyDescent="0.25">
      <c r="A285" t="s">
        <v>14</v>
      </c>
      <c r="B285" t="s">
        <v>9</v>
      </c>
      <c r="C285" t="s">
        <v>29</v>
      </c>
      <c r="D285" t="s">
        <v>30</v>
      </c>
      <c r="E285" t="s">
        <v>28</v>
      </c>
      <c r="F285">
        <v>3</v>
      </c>
      <c r="G285" t="s">
        <v>53</v>
      </c>
      <c r="H285">
        <v>0.32428003168630559</v>
      </c>
      <c r="I285">
        <v>21</v>
      </c>
      <c r="J285">
        <v>0</v>
      </c>
      <c r="K285">
        <v>0</v>
      </c>
      <c r="L285">
        <v>1.348729057961638</v>
      </c>
      <c r="M285">
        <v>30</v>
      </c>
      <c r="N285">
        <v>0</v>
      </c>
      <c r="O285">
        <v>0</v>
      </c>
      <c r="P285">
        <v>0</v>
      </c>
      <c r="Q285">
        <v>0</v>
      </c>
      <c r="R285" s="2">
        <v>42614</v>
      </c>
      <c r="S285" t="s">
        <v>10</v>
      </c>
      <c r="T285" t="s">
        <v>10</v>
      </c>
      <c r="U285" t="s">
        <v>74</v>
      </c>
      <c r="V285" t="s">
        <v>74</v>
      </c>
    </row>
    <row r="286" spans="1:22" x14ac:dyDescent="0.25">
      <c r="A286" t="s">
        <v>14</v>
      </c>
      <c r="B286" t="s">
        <v>9</v>
      </c>
      <c r="C286" t="s">
        <v>29</v>
      </c>
      <c r="D286" t="s">
        <v>30</v>
      </c>
      <c r="E286" t="s">
        <v>28</v>
      </c>
      <c r="F286">
        <v>3</v>
      </c>
      <c r="G286" t="s">
        <v>54</v>
      </c>
      <c r="H286">
        <v>4.4407234994256592</v>
      </c>
      <c r="I286">
        <v>50</v>
      </c>
      <c r="J286">
        <v>1.4451241823677521</v>
      </c>
      <c r="K286">
        <v>64</v>
      </c>
      <c r="L286">
        <v>0</v>
      </c>
      <c r="M286">
        <v>0</v>
      </c>
      <c r="N286">
        <v>0</v>
      </c>
      <c r="O286">
        <v>0</v>
      </c>
      <c r="P286">
        <v>0</v>
      </c>
      <c r="Q286">
        <v>8508</v>
      </c>
      <c r="R286" s="2">
        <v>42614</v>
      </c>
      <c r="S286" t="s">
        <v>10</v>
      </c>
      <c r="T286" t="s">
        <v>10</v>
      </c>
      <c r="U286" t="s">
        <v>74</v>
      </c>
      <c r="V286" t="s">
        <v>74</v>
      </c>
    </row>
    <row r="287" spans="1:22" x14ac:dyDescent="0.25">
      <c r="A287" t="s">
        <v>14</v>
      </c>
      <c r="B287" t="s">
        <v>9</v>
      </c>
      <c r="C287" t="s">
        <v>29</v>
      </c>
      <c r="D287" t="s">
        <v>30</v>
      </c>
      <c r="E287" t="s">
        <v>28</v>
      </c>
      <c r="F287">
        <v>3</v>
      </c>
      <c r="G287" t="s">
        <v>55</v>
      </c>
      <c r="H287">
        <v>8.1799480517297761E-3</v>
      </c>
      <c r="I287">
        <v>1</v>
      </c>
      <c r="J287">
        <v>0.1289717961270509</v>
      </c>
      <c r="K287">
        <v>22</v>
      </c>
      <c r="L287">
        <v>0.1483374361606761</v>
      </c>
      <c r="M287">
        <v>64</v>
      </c>
      <c r="N287">
        <v>0</v>
      </c>
      <c r="O287">
        <v>0</v>
      </c>
      <c r="P287">
        <v>0</v>
      </c>
      <c r="Q287">
        <v>0</v>
      </c>
      <c r="R287" s="2">
        <v>42614</v>
      </c>
      <c r="S287" t="s">
        <v>10</v>
      </c>
      <c r="T287" t="s">
        <v>10</v>
      </c>
      <c r="U287" t="s">
        <v>74</v>
      </c>
      <c r="V287" t="s">
        <v>74</v>
      </c>
    </row>
    <row r="288" spans="1:22" x14ac:dyDescent="0.25">
      <c r="A288" t="s">
        <v>14</v>
      </c>
      <c r="B288" t="s">
        <v>9</v>
      </c>
      <c r="C288" t="s">
        <v>31</v>
      </c>
      <c r="D288" t="s">
        <v>32</v>
      </c>
      <c r="E288" t="s">
        <v>33</v>
      </c>
      <c r="F288">
        <v>1</v>
      </c>
      <c r="G288" t="s">
        <v>54</v>
      </c>
      <c r="H288">
        <v>0</v>
      </c>
      <c r="I288">
        <v>0</v>
      </c>
      <c r="J288">
        <v>0</v>
      </c>
      <c r="K288">
        <v>0</v>
      </c>
      <c r="L288">
        <v>0</v>
      </c>
      <c r="M288">
        <v>0</v>
      </c>
      <c r="N288">
        <v>0</v>
      </c>
      <c r="O288">
        <v>0</v>
      </c>
      <c r="P288">
        <v>0</v>
      </c>
      <c r="Q288">
        <v>13</v>
      </c>
      <c r="R288" s="2">
        <v>42614</v>
      </c>
      <c r="S288" t="s">
        <v>10</v>
      </c>
      <c r="T288" t="s">
        <v>10</v>
      </c>
      <c r="U288" t="s">
        <v>74</v>
      </c>
      <c r="V288" t="s">
        <v>74</v>
      </c>
    </row>
    <row r="289" spans="1:22" x14ac:dyDescent="0.25">
      <c r="A289" t="s">
        <v>14</v>
      </c>
      <c r="B289" t="s">
        <v>9</v>
      </c>
      <c r="C289" t="s">
        <v>31</v>
      </c>
      <c r="D289" t="s">
        <v>32</v>
      </c>
      <c r="E289" t="s">
        <v>33</v>
      </c>
      <c r="F289">
        <v>1</v>
      </c>
      <c r="G289" t="s">
        <v>55</v>
      </c>
      <c r="H289">
        <v>1.33837880760224</v>
      </c>
      <c r="I289">
        <v>36</v>
      </c>
      <c r="J289">
        <v>0.51069998608441569</v>
      </c>
      <c r="K289">
        <v>82</v>
      </c>
      <c r="L289">
        <v>22.091748925311659</v>
      </c>
      <c r="M289">
        <v>8629</v>
      </c>
      <c r="N289">
        <v>0</v>
      </c>
      <c r="O289">
        <v>0</v>
      </c>
      <c r="P289">
        <v>0</v>
      </c>
      <c r="Q289">
        <v>0</v>
      </c>
      <c r="R289" s="2">
        <v>42614</v>
      </c>
      <c r="S289" t="s">
        <v>10</v>
      </c>
      <c r="T289" t="s">
        <v>10</v>
      </c>
      <c r="U289" t="s">
        <v>74</v>
      </c>
      <c r="V289" t="s">
        <v>74</v>
      </c>
    </row>
    <row r="290" spans="1:22" x14ac:dyDescent="0.25">
      <c r="A290" t="s">
        <v>14</v>
      </c>
      <c r="B290" t="s">
        <v>9</v>
      </c>
      <c r="C290" t="s">
        <v>31</v>
      </c>
      <c r="D290" t="s">
        <v>32</v>
      </c>
      <c r="E290" t="s">
        <v>33</v>
      </c>
      <c r="F290">
        <v>2</v>
      </c>
      <c r="G290" t="s">
        <v>53</v>
      </c>
      <c r="H290">
        <v>14.547472322965231</v>
      </c>
      <c r="I290">
        <v>317</v>
      </c>
      <c r="J290">
        <v>0</v>
      </c>
      <c r="K290">
        <v>0</v>
      </c>
      <c r="L290">
        <v>0.29678338527585241</v>
      </c>
      <c r="M290">
        <v>10</v>
      </c>
      <c r="N290">
        <v>0</v>
      </c>
      <c r="O290">
        <v>0</v>
      </c>
      <c r="P290">
        <v>0</v>
      </c>
      <c r="Q290">
        <v>0</v>
      </c>
      <c r="R290" s="2">
        <v>42614</v>
      </c>
      <c r="S290" t="s">
        <v>10</v>
      </c>
      <c r="T290" t="s">
        <v>10</v>
      </c>
      <c r="U290" t="s">
        <v>74</v>
      </c>
      <c r="V290" t="s">
        <v>74</v>
      </c>
    </row>
    <row r="291" spans="1:22" x14ac:dyDescent="0.25">
      <c r="A291" t="s">
        <v>14</v>
      </c>
      <c r="B291" t="s">
        <v>9</v>
      </c>
      <c r="C291" t="s">
        <v>31</v>
      </c>
      <c r="D291" t="s">
        <v>32</v>
      </c>
      <c r="E291" t="s">
        <v>33</v>
      </c>
      <c r="F291">
        <v>2</v>
      </c>
      <c r="G291" t="s">
        <v>54</v>
      </c>
      <c r="H291">
        <v>0</v>
      </c>
      <c r="I291">
        <v>0</v>
      </c>
      <c r="J291">
        <v>0</v>
      </c>
      <c r="K291">
        <v>0</v>
      </c>
      <c r="L291">
        <v>0</v>
      </c>
      <c r="M291">
        <v>0</v>
      </c>
      <c r="N291">
        <v>0</v>
      </c>
      <c r="O291">
        <v>0</v>
      </c>
      <c r="P291">
        <v>0</v>
      </c>
      <c r="Q291">
        <v>26</v>
      </c>
      <c r="R291" s="2">
        <v>42614</v>
      </c>
      <c r="S291" t="s">
        <v>10</v>
      </c>
      <c r="T291" t="s">
        <v>10</v>
      </c>
      <c r="U291" t="s">
        <v>74</v>
      </c>
      <c r="V291" t="s">
        <v>74</v>
      </c>
    </row>
    <row r="292" spans="1:22" x14ac:dyDescent="0.25">
      <c r="A292" t="s">
        <v>14</v>
      </c>
      <c r="B292" t="s">
        <v>9</v>
      </c>
      <c r="C292" t="s">
        <v>31</v>
      </c>
      <c r="D292" t="s">
        <v>32</v>
      </c>
      <c r="E292" t="s">
        <v>33</v>
      </c>
      <c r="F292">
        <v>2</v>
      </c>
      <c r="G292" t="s">
        <v>55</v>
      </c>
      <c r="H292">
        <v>1.939058840548638</v>
      </c>
      <c r="I292">
        <v>66</v>
      </c>
      <c r="J292">
        <v>1.0108775923850251</v>
      </c>
      <c r="K292">
        <v>180</v>
      </c>
      <c r="L292">
        <v>19.395686314080219</v>
      </c>
      <c r="M292">
        <v>8161</v>
      </c>
      <c r="N292">
        <v>0</v>
      </c>
      <c r="O292">
        <v>0</v>
      </c>
      <c r="P292">
        <v>0</v>
      </c>
      <c r="Q292">
        <v>0</v>
      </c>
      <c r="R292" s="2">
        <v>42614</v>
      </c>
      <c r="S292" t="s">
        <v>10</v>
      </c>
      <c r="T292" t="s">
        <v>10</v>
      </c>
      <c r="U292" t="s">
        <v>74</v>
      </c>
      <c r="V292" t="s">
        <v>74</v>
      </c>
    </row>
    <row r="293" spans="1:22" x14ac:dyDescent="0.25">
      <c r="A293" t="s">
        <v>14</v>
      </c>
      <c r="B293" t="s">
        <v>9</v>
      </c>
      <c r="C293" t="s">
        <v>31</v>
      </c>
      <c r="D293" t="s">
        <v>32</v>
      </c>
      <c r="E293" t="s">
        <v>33</v>
      </c>
      <c r="F293">
        <v>3</v>
      </c>
      <c r="G293" t="s">
        <v>53</v>
      </c>
      <c r="H293">
        <v>0.37722492199292679</v>
      </c>
      <c r="I293">
        <v>27</v>
      </c>
      <c r="J293">
        <v>0</v>
      </c>
      <c r="K293">
        <v>0</v>
      </c>
      <c r="L293">
        <v>0.57466638719128593</v>
      </c>
      <c r="M293">
        <v>14</v>
      </c>
      <c r="N293">
        <v>0</v>
      </c>
      <c r="O293">
        <v>0</v>
      </c>
      <c r="P293">
        <v>0</v>
      </c>
      <c r="Q293">
        <v>0</v>
      </c>
      <c r="R293" s="2">
        <v>42614</v>
      </c>
      <c r="S293" t="s">
        <v>10</v>
      </c>
      <c r="T293" t="s">
        <v>10</v>
      </c>
      <c r="U293" t="s">
        <v>74</v>
      </c>
      <c r="V293" t="s">
        <v>74</v>
      </c>
    </row>
    <row r="294" spans="1:22" x14ac:dyDescent="0.25">
      <c r="A294" t="s">
        <v>14</v>
      </c>
      <c r="B294" t="s">
        <v>9</v>
      </c>
      <c r="C294" t="s">
        <v>31</v>
      </c>
      <c r="D294" t="s">
        <v>32</v>
      </c>
      <c r="E294" t="s">
        <v>33</v>
      </c>
      <c r="F294">
        <v>3</v>
      </c>
      <c r="G294" t="s">
        <v>54</v>
      </c>
      <c r="H294">
        <v>0</v>
      </c>
      <c r="I294">
        <v>0</v>
      </c>
      <c r="J294">
        <v>0</v>
      </c>
      <c r="K294">
        <v>0</v>
      </c>
      <c r="L294">
        <v>0</v>
      </c>
      <c r="M294">
        <v>0</v>
      </c>
      <c r="N294">
        <v>0</v>
      </c>
      <c r="O294">
        <v>0</v>
      </c>
      <c r="P294">
        <v>0</v>
      </c>
      <c r="Q294">
        <v>10</v>
      </c>
      <c r="R294" s="2">
        <v>42614</v>
      </c>
      <c r="S294" t="s">
        <v>10</v>
      </c>
      <c r="T294" t="s">
        <v>10</v>
      </c>
      <c r="U294" t="s">
        <v>74</v>
      </c>
      <c r="V294" t="s">
        <v>74</v>
      </c>
    </row>
    <row r="295" spans="1:22" x14ac:dyDescent="0.25">
      <c r="A295" t="s">
        <v>14</v>
      </c>
      <c r="B295" t="s">
        <v>9</v>
      </c>
      <c r="C295" t="s">
        <v>31</v>
      </c>
      <c r="D295" t="s">
        <v>32</v>
      </c>
      <c r="E295" t="s">
        <v>33</v>
      </c>
      <c r="F295">
        <v>3</v>
      </c>
      <c r="G295" t="s">
        <v>55</v>
      </c>
      <c r="H295">
        <v>0.81215495808709759</v>
      </c>
      <c r="I295">
        <v>24</v>
      </c>
      <c r="J295">
        <v>0.93061496561579593</v>
      </c>
      <c r="K295">
        <v>208</v>
      </c>
      <c r="L295">
        <v>17.527385741003592</v>
      </c>
      <c r="M295">
        <v>8477</v>
      </c>
      <c r="N295">
        <v>0</v>
      </c>
      <c r="O295">
        <v>0</v>
      </c>
      <c r="P295">
        <v>0</v>
      </c>
      <c r="Q295">
        <v>0</v>
      </c>
      <c r="R295" s="2">
        <v>42614</v>
      </c>
      <c r="S295" t="s">
        <v>10</v>
      </c>
      <c r="T295" t="s">
        <v>10</v>
      </c>
      <c r="U295" t="s">
        <v>74</v>
      </c>
      <c r="V295" t="s">
        <v>74</v>
      </c>
    </row>
    <row r="296" spans="1:22" x14ac:dyDescent="0.25">
      <c r="A296" t="s">
        <v>14</v>
      </c>
      <c r="B296" t="s">
        <v>9</v>
      </c>
      <c r="C296" t="s">
        <v>34</v>
      </c>
      <c r="D296" t="s">
        <v>32</v>
      </c>
      <c r="E296" t="s">
        <v>33</v>
      </c>
      <c r="F296">
        <v>1</v>
      </c>
      <c r="G296" t="s">
        <v>54</v>
      </c>
      <c r="H296">
        <v>0</v>
      </c>
      <c r="I296">
        <v>0</v>
      </c>
      <c r="J296">
        <v>0</v>
      </c>
      <c r="K296">
        <v>0</v>
      </c>
      <c r="L296">
        <v>0</v>
      </c>
      <c r="M296">
        <v>0</v>
      </c>
      <c r="N296">
        <v>0</v>
      </c>
      <c r="O296">
        <v>0</v>
      </c>
      <c r="P296">
        <v>0</v>
      </c>
      <c r="Q296">
        <v>13</v>
      </c>
      <c r="R296" s="2">
        <v>42614</v>
      </c>
      <c r="S296" t="s">
        <v>10</v>
      </c>
      <c r="T296" t="s">
        <v>10</v>
      </c>
      <c r="U296" t="s">
        <v>74</v>
      </c>
      <c r="V296" t="s">
        <v>74</v>
      </c>
    </row>
    <row r="297" spans="1:22" x14ac:dyDescent="0.25">
      <c r="A297" t="s">
        <v>14</v>
      </c>
      <c r="B297" t="s">
        <v>9</v>
      </c>
      <c r="C297" t="s">
        <v>34</v>
      </c>
      <c r="D297" t="s">
        <v>32</v>
      </c>
      <c r="E297" t="s">
        <v>33</v>
      </c>
      <c r="F297">
        <v>1</v>
      </c>
      <c r="G297" t="s">
        <v>55</v>
      </c>
      <c r="H297">
        <v>1.33837880760224</v>
      </c>
      <c r="I297">
        <v>36</v>
      </c>
      <c r="J297">
        <v>0.51069998608441569</v>
      </c>
      <c r="K297">
        <v>82</v>
      </c>
      <c r="L297">
        <v>22.091748925311659</v>
      </c>
      <c r="M297">
        <v>8629</v>
      </c>
      <c r="N297">
        <v>0</v>
      </c>
      <c r="O297">
        <v>0</v>
      </c>
      <c r="P297">
        <v>0</v>
      </c>
      <c r="Q297">
        <v>0</v>
      </c>
      <c r="R297" s="2">
        <v>42614</v>
      </c>
      <c r="S297" t="s">
        <v>10</v>
      </c>
      <c r="T297" t="s">
        <v>10</v>
      </c>
      <c r="U297" t="s">
        <v>74</v>
      </c>
      <c r="V297" t="s">
        <v>74</v>
      </c>
    </row>
    <row r="298" spans="1:22" x14ac:dyDescent="0.25">
      <c r="A298" t="s">
        <v>14</v>
      </c>
      <c r="B298" t="s">
        <v>9</v>
      </c>
      <c r="C298" t="s">
        <v>34</v>
      </c>
      <c r="D298" t="s">
        <v>32</v>
      </c>
      <c r="E298" t="s">
        <v>33</v>
      </c>
      <c r="F298">
        <v>2</v>
      </c>
      <c r="G298" t="s">
        <v>53</v>
      </c>
      <c r="H298">
        <v>14.547472322965231</v>
      </c>
      <c r="I298">
        <v>317</v>
      </c>
      <c r="J298">
        <v>0</v>
      </c>
      <c r="K298">
        <v>0</v>
      </c>
      <c r="L298">
        <v>0.29678338527585241</v>
      </c>
      <c r="M298">
        <v>10</v>
      </c>
      <c r="N298">
        <v>0</v>
      </c>
      <c r="O298">
        <v>0</v>
      </c>
      <c r="P298">
        <v>0</v>
      </c>
      <c r="Q298">
        <v>0</v>
      </c>
      <c r="R298" s="2">
        <v>42614</v>
      </c>
      <c r="S298" t="s">
        <v>10</v>
      </c>
      <c r="T298" t="s">
        <v>10</v>
      </c>
      <c r="U298" t="s">
        <v>74</v>
      </c>
      <c r="V298" t="s">
        <v>74</v>
      </c>
    </row>
    <row r="299" spans="1:22" x14ac:dyDescent="0.25">
      <c r="A299" t="s">
        <v>14</v>
      </c>
      <c r="B299" t="s">
        <v>9</v>
      </c>
      <c r="C299" t="s">
        <v>34</v>
      </c>
      <c r="D299" t="s">
        <v>32</v>
      </c>
      <c r="E299" t="s">
        <v>33</v>
      </c>
      <c r="F299">
        <v>2</v>
      </c>
      <c r="G299" t="s">
        <v>54</v>
      </c>
      <c r="H299">
        <v>0</v>
      </c>
      <c r="I299">
        <v>0</v>
      </c>
      <c r="J299">
        <v>0</v>
      </c>
      <c r="K299">
        <v>0</v>
      </c>
      <c r="L299">
        <v>0</v>
      </c>
      <c r="M299">
        <v>0</v>
      </c>
      <c r="N299">
        <v>0</v>
      </c>
      <c r="O299">
        <v>0</v>
      </c>
      <c r="P299">
        <v>0</v>
      </c>
      <c r="Q299">
        <v>26</v>
      </c>
      <c r="R299" s="2">
        <v>42614</v>
      </c>
      <c r="S299" t="s">
        <v>10</v>
      </c>
      <c r="T299" t="s">
        <v>10</v>
      </c>
      <c r="U299" t="s">
        <v>74</v>
      </c>
      <c r="V299" t="s">
        <v>74</v>
      </c>
    </row>
    <row r="300" spans="1:22" x14ac:dyDescent="0.25">
      <c r="A300" t="s">
        <v>14</v>
      </c>
      <c r="B300" t="s">
        <v>9</v>
      </c>
      <c r="C300" t="s">
        <v>34</v>
      </c>
      <c r="D300" t="s">
        <v>32</v>
      </c>
      <c r="E300" t="s">
        <v>33</v>
      </c>
      <c r="F300">
        <v>2</v>
      </c>
      <c r="G300" t="s">
        <v>55</v>
      </c>
      <c r="H300">
        <v>1.939058840548638</v>
      </c>
      <c r="I300">
        <v>66</v>
      </c>
      <c r="J300">
        <v>1.0108775923850251</v>
      </c>
      <c r="K300">
        <v>180</v>
      </c>
      <c r="L300">
        <v>19.395686314080219</v>
      </c>
      <c r="M300">
        <v>8161</v>
      </c>
      <c r="N300">
        <v>0</v>
      </c>
      <c r="O300">
        <v>0</v>
      </c>
      <c r="P300">
        <v>0</v>
      </c>
      <c r="Q300">
        <v>0</v>
      </c>
      <c r="R300" s="2">
        <v>42614</v>
      </c>
      <c r="S300" t="s">
        <v>10</v>
      </c>
      <c r="T300" t="s">
        <v>10</v>
      </c>
      <c r="U300" t="s">
        <v>74</v>
      </c>
      <c r="V300" t="s">
        <v>74</v>
      </c>
    </row>
    <row r="301" spans="1:22" x14ac:dyDescent="0.25">
      <c r="A301" t="s">
        <v>14</v>
      </c>
      <c r="B301" t="s">
        <v>9</v>
      </c>
      <c r="C301" t="s">
        <v>34</v>
      </c>
      <c r="D301" t="s">
        <v>32</v>
      </c>
      <c r="E301" t="s">
        <v>33</v>
      </c>
      <c r="F301">
        <v>3</v>
      </c>
      <c r="G301" t="s">
        <v>53</v>
      </c>
      <c r="H301">
        <v>0.37722492199292679</v>
      </c>
      <c r="I301">
        <v>27</v>
      </c>
      <c r="J301">
        <v>0</v>
      </c>
      <c r="K301">
        <v>0</v>
      </c>
      <c r="L301">
        <v>0.57466638719128593</v>
      </c>
      <c r="M301">
        <v>14</v>
      </c>
      <c r="N301">
        <v>0</v>
      </c>
      <c r="O301">
        <v>0</v>
      </c>
      <c r="P301">
        <v>0</v>
      </c>
      <c r="Q301">
        <v>0</v>
      </c>
      <c r="R301" s="2">
        <v>42614</v>
      </c>
      <c r="S301" t="s">
        <v>10</v>
      </c>
      <c r="T301" t="s">
        <v>10</v>
      </c>
      <c r="U301" t="s">
        <v>74</v>
      </c>
      <c r="V301" t="s">
        <v>74</v>
      </c>
    </row>
    <row r="302" spans="1:22" x14ac:dyDescent="0.25">
      <c r="A302" t="s">
        <v>14</v>
      </c>
      <c r="B302" t="s">
        <v>9</v>
      </c>
      <c r="C302" t="s">
        <v>34</v>
      </c>
      <c r="D302" t="s">
        <v>32</v>
      </c>
      <c r="E302" t="s">
        <v>33</v>
      </c>
      <c r="F302">
        <v>3</v>
      </c>
      <c r="G302" t="s">
        <v>54</v>
      </c>
      <c r="H302">
        <v>0</v>
      </c>
      <c r="I302">
        <v>0</v>
      </c>
      <c r="J302">
        <v>0</v>
      </c>
      <c r="K302">
        <v>0</v>
      </c>
      <c r="L302">
        <v>0</v>
      </c>
      <c r="M302">
        <v>0</v>
      </c>
      <c r="N302">
        <v>0</v>
      </c>
      <c r="O302">
        <v>0</v>
      </c>
      <c r="P302">
        <v>0</v>
      </c>
      <c r="Q302">
        <v>10</v>
      </c>
      <c r="R302" s="2">
        <v>42614</v>
      </c>
      <c r="S302" t="s">
        <v>10</v>
      </c>
      <c r="T302" t="s">
        <v>10</v>
      </c>
      <c r="U302" t="s">
        <v>74</v>
      </c>
      <c r="V302" t="s">
        <v>74</v>
      </c>
    </row>
    <row r="303" spans="1:22" x14ac:dyDescent="0.25">
      <c r="A303" t="s">
        <v>14</v>
      </c>
      <c r="B303" t="s">
        <v>9</v>
      </c>
      <c r="C303" t="s">
        <v>34</v>
      </c>
      <c r="D303" t="s">
        <v>32</v>
      </c>
      <c r="E303" t="s">
        <v>33</v>
      </c>
      <c r="F303">
        <v>3</v>
      </c>
      <c r="G303" t="s">
        <v>55</v>
      </c>
      <c r="H303">
        <v>0.81215495808709759</v>
      </c>
      <c r="I303">
        <v>24</v>
      </c>
      <c r="J303">
        <v>0.93061496561579593</v>
      </c>
      <c r="K303">
        <v>208</v>
      </c>
      <c r="L303">
        <v>17.527385741003592</v>
      </c>
      <c r="M303">
        <v>8477</v>
      </c>
      <c r="N303">
        <v>0</v>
      </c>
      <c r="O303">
        <v>0</v>
      </c>
      <c r="P303">
        <v>0</v>
      </c>
      <c r="Q303">
        <v>0</v>
      </c>
      <c r="R303" s="2">
        <v>42614</v>
      </c>
      <c r="S303" t="s">
        <v>10</v>
      </c>
      <c r="T303" t="s">
        <v>10</v>
      </c>
      <c r="U303" t="s">
        <v>74</v>
      </c>
      <c r="V303" t="s">
        <v>74</v>
      </c>
    </row>
    <row r="304" spans="1:22" x14ac:dyDescent="0.25">
      <c r="A304" t="s">
        <v>138</v>
      </c>
      <c r="B304" t="s">
        <v>12</v>
      </c>
      <c r="C304" t="s">
        <v>26</v>
      </c>
      <c r="D304" t="s">
        <v>27</v>
      </c>
      <c r="E304" t="s">
        <v>28</v>
      </c>
      <c r="F304">
        <v>1</v>
      </c>
      <c r="G304" t="s">
        <v>54</v>
      </c>
      <c r="H304">
        <v>0.94236995992215433</v>
      </c>
      <c r="I304">
        <v>5</v>
      </c>
      <c r="J304">
        <v>0.24825548694053129</v>
      </c>
      <c r="K304">
        <v>20</v>
      </c>
      <c r="L304">
        <v>0</v>
      </c>
      <c r="M304">
        <v>0</v>
      </c>
      <c r="N304">
        <v>0</v>
      </c>
      <c r="O304">
        <v>0</v>
      </c>
      <c r="P304">
        <v>0</v>
      </c>
      <c r="Q304">
        <v>8315</v>
      </c>
      <c r="R304" s="2">
        <v>42614</v>
      </c>
      <c r="S304" t="s">
        <v>11</v>
      </c>
      <c r="T304" t="s">
        <v>10</v>
      </c>
      <c r="U304" t="s">
        <v>74</v>
      </c>
      <c r="V304" t="s">
        <v>74</v>
      </c>
    </row>
    <row r="305" spans="1:22" x14ac:dyDescent="0.25">
      <c r="A305" t="s">
        <v>138</v>
      </c>
      <c r="B305" t="s">
        <v>12</v>
      </c>
      <c r="C305" t="s">
        <v>26</v>
      </c>
      <c r="D305" t="s">
        <v>27</v>
      </c>
      <c r="E305" t="s">
        <v>28</v>
      </c>
      <c r="F305">
        <v>1</v>
      </c>
      <c r="G305" t="s">
        <v>55</v>
      </c>
      <c r="H305">
        <v>0.38940468885048041</v>
      </c>
      <c r="I305">
        <v>11</v>
      </c>
      <c r="J305">
        <v>8.4245202354668161E-2</v>
      </c>
      <c r="K305">
        <v>25</v>
      </c>
      <c r="L305">
        <v>0.37899371567679813</v>
      </c>
      <c r="M305">
        <v>384</v>
      </c>
      <c r="N305">
        <v>0</v>
      </c>
      <c r="O305">
        <v>0</v>
      </c>
      <c r="P305">
        <v>0</v>
      </c>
      <c r="Q305">
        <v>0</v>
      </c>
      <c r="R305" s="2">
        <v>42614</v>
      </c>
      <c r="S305" t="s">
        <v>11</v>
      </c>
      <c r="T305" t="s">
        <v>10</v>
      </c>
      <c r="U305" t="s">
        <v>74</v>
      </c>
      <c r="V305" t="s">
        <v>74</v>
      </c>
    </row>
    <row r="306" spans="1:22" x14ac:dyDescent="0.25">
      <c r="A306" t="s">
        <v>138</v>
      </c>
      <c r="B306" t="s">
        <v>12</v>
      </c>
      <c r="C306" t="s">
        <v>26</v>
      </c>
      <c r="D306" t="s">
        <v>27</v>
      </c>
      <c r="E306" t="s">
        <v>28</v>
      </c>
      <c r="F306">
        <v>2</v>
      </c>
      <c r="G306" t="s">
        <v>53</v>
      </c>
      <c r="H306">
        <v>8.2399044268570325</v>
      </c>
      <c r="I306">
        <v>142</v>
      </c>
      <c r="J306">
        <v>0</v>
      </c>
      <c r="K306">
        <v>0</v>
      </c>
      <c r="L306">
        <v>0.86879562996387139</v>
      </c>
      <c r="M306">
        <v>25</v>
      </c>
      <c r="N306">
        <v>0</v>
      </c>
      <c r="O306">
        <v>0</v>
      </c>
      <c r="P306">
        <v>0</v>
      </c>
      <c r="Q306">
        <v>0</v>
      </c>
      <c r="R306" s="2">
        <v>42614</v>
      </c>
      <c r="S306" t="s">
        <v>11</v>
      </c>
      <c r="T306" t="s">
        <v>10</v>
      </c>
      <c r="U306" t="s">
        <v>74</v>
      </c>
      <c r="V306" t="s">
        <v>74</v>
      </c>
    </row>
    <row r="307" spans="1:22" x14ac:dyDescent="0.25">
      <c r="A307" t="s">
        <v>138</v>
      </c>
      <c r="B307" t="s">
        <v>12</v>
      </c>
      <c r="C307" t="s">
        <v>26</v>
      </c>
      <c r="D307" t="s">
        <v>27</v>
      </c>
      <c r="E307" t="s">
        <v>28</v>
      </c>
      <c r="F307">
        <v>2</v>
      </c>
      <c r="G307" t="s">
        <v>54</v>
      </c>
      <c r="H307">
        <v>1.814761427861022</v>
      </c>
      <c r="I307">
        <v>50</v>
      </c>
      <c r="J307">
        <v>0.53773204510128814</v>
      </c>
      <c r="K307">
        <v>30</v>
      </c>
      <c r="L307">
        <v>0</v>
      </c>
      <c r="M307">
        <v>0</v>
      </c>
      <c r="N307">
        <v>0</v>
      </c>
      <c r="O307">
        <v>0</v>
      </c>
      <c r="P307">
        <v>0</v>
      </c>
      <c r="Q307">
        <v>8390</v>
      </c>
      <c r="R307" s="2">
        <v>42614</v>
      </c>
      <c r="S307" t="s">
        <v>11</v>
      </c>
      <c r="T307" t="s">
        <v>10</v>
      </c>
      <c r="U307" t="s">
        <v>74</v>
      </c>
      <c r="V307" t="s">
        <v>74</v>
      </c>
    </row>
    <row r="308" spans="1:22" x14ac:dyDescent="0.25">
      <c r="A308" t="s">
        <v>138</v>
      </c>
      <c r="B308" t="s">
        <v>12</v>
      </c>
      <c r="C308" t="s">
        <v>26</v>
      </c>
      <c r="D308" t="s">
        <v>27</v>
      </c>
      <c r="E308" t="s">
        <v>28</v>
      </c>
      <c r="F308">
        <v>2</v>
      </c>
      <c r="G308" t="s">
        <v>55</v>
      </c>
      <c r="H308">
        <v>0.87915236350676385</v>
      </c>
      <c r="I308">
        <v>10</v>
      </c>
      <c r="J308">
        <v>0.10120949926042661</v>
      </c>
      <c r="K308">
        <v>29</v>
      </c>
      <c r="L308">
        <v>0.16411571450068549</v>
      </c>
      <c r="M308">
        <v>84</v>
      </c>
      <c r="N308">
        <v>0</v>
      </c>
      <c r="O308">
        <v>0</v>
      </c>
      <c r="P308">
        <v>0</v>
      </c>
      <c r="Q308">
        <v>0</v>
      </c>
      <c r="R308" s="2">
        <v>42614</v>
      </c>
      <c r="S308" t="s">
        <v>11</v>
      </c>
      <c r="T308" t="s">
        <v>10</v>
      </c>
      <c r="U308" t="s">
        <v>74</v>
      </c>
      <c r="V308" t="s">
        <v>74</v>
      </c>
    </row>
    <row r="309" spans="1:22" x14ac:dyDescent="0.25">
      <c r="A309" t="s">
        <v>138</v>
      </c>
      <c r="B309" t="s">
        <v>12</v>
      </c>
      <c r="C309" t="s">
        <v>26</v>
      </c>
      <c r="D309" t="s">
        <v>27</v>
      </c>
      <c r="E309" t="s">
        <v>28</v>
      </c>
      <c r="F309">
        <v>3</v>
      </c>
      <c r="G309" t="s">
        <v>53</v>
      </c>
      <c r="H309">
        <v>4.1830770489685289E-2</v>
      </c>
      <c r="I309">
        <v>5</v>
      </c>
      <c r="J309">
        <v>0</v>
      </c>
      <c r="K309">
        <v>0</v>
      </c>
      <c r="L309">
        <v>0.46190921820262948</v>
      </c>
      <c r="M309">
        <v>16</v>
      </c>
      <c r="N309">
        <v>0</v>
      </c>
      <c r="O309">
        <v>0</v>
      </c>
      <c r="P309">
        <v>0</v>
      </c>
      <c r="Q309">
        <v>0</v>
      </c>
      <c r="R309" s="2">
        <v>42614</v>
      </c>
      <c r="S309" t="s">
        <v>11</v>
      </c>
      <c r="T309" t="s">
        <v>10</v>
      </c>
      <c r="U309" t="s">
        <v>74</v>
      </c>
      <c r="V309" t="s">
        <v>74</v>
      </c>
    </row>
    <row r="310" spans="1:22" x14ac:dyDescent="0.25">
      <c r="A310" t="s">
        <v>138</v>
      </c>
      <c r="B310" t="s">
        <v>12</v>
      </c>
      <c r="C310" t="s">
        <v>26</v>
      </c>
      <c r="D310" t="s">
        <v>27</v>
      </c>
      <c r="E310" t="s">
        <v>28</v>
      </c>
      <c r="F310">
        <v>3</v>
      </c>
      <c r="G310" t="s">
        <v>54</v>
      </c>
      <c r="H310">
        <v>2.5272090124519981</v>
      </c>
      <c r="I310">
        <v>16</v>
      </c>
      <c r="J310">
        <v>0.78016387112696695</v>
      </c>
      <c r="K310">
        <v>46</v>
      </c>
      <c r="L310">
        <v>0</v>
      </c>
      <c r="M310">
        <v>0</v>
      </c>
      <c r="N310">
        <v>0</v>
      </c>
      <c r="O310">
        <v>0</v>
      </c>
      <c r="P310">
        <v>0</v>
      </c>
      <c r="Q310">
        <v>8665</v>
      </c>
      <c r="R310" s="2">
        <v>42614</v>
      </c>
      <c r="S310" t="s">
        <v>11</v>
      </c>
      <c r="T310" t="s">
        <v>10</v>
      </c>
      <c r="U310" t="s">
        <v>74</v>
      </c>
      <c r="V310" t="s">
        <v>74</v>
      </c>
    </row>
    <row r="311" spans="1:22" x14ac:dyDescent="0.25">
      <c r="A311" t="s">
        <v>138</v>
      </c>
      <c r="B311" t="s">
        <v>12</v>
      </c>
      <c r="C311" t="s">
        <v>26</v>
      </c>
      <c r="D311" t="s">
        <v>27</v>
      </c>
      <c r="E311" t="s">
        <v>28</v>
      </c>
      <c r="F311">
        <v>3</v>
      </c>
      <c r="G311" t="s">
        <v>55</v>
      </c>
      <c r="H311">
        <v>0</v>
      </c>
      <c r="I311">
        <v>0</v>
      </c>
      <c r="J311">
        <v>0</v>
      </c>
      <c r="K311">
        <v>0</v>
      </c>
      <c r="L311">
        <v>1.5860515875341898E-2</v>
      </c>
      <c r="M311">
        <v>12</v>
      </c>
      <c r="N311">
        <v>0</v>
      </c>
      <c r="O311">
        <v>0</v>
      </c>
      <c r="P311">
        <v>0</v>
      </c>
      <c r="Q311">
        <v>0</v>
      </c>
      <c r="R311" s="2">
        <v>42614</v>
      </c>
      <c r="S311" t="s">
        <v>11</v>
      </c>
      <c r="T311" t="s">
        <v>10</v>
      </c>
      <c r="U311" t="s">
        <v>74</v>
      </c>
      <c r="V311" t="s">
        <v>74</v>
      </c>
    </row>
    <row r="312" spans="1:22" x14ac:dyDescent="0.25">
      <c r="A312" t="s">
        <v>138</v>
      </c>
      <c r="B312" t="s">
        <v>12</v>
      </c>
      <c r="C312" t="s">
        <v>29</v>
      </c>
      <c r="D312" t="s">
        <v>30</v>
      </c>
      <c r="E312" t="s">
        <v>28</v>
      </c>
      <c r="F312">
        <v>1</v>
      </c>
      <c r="G312" t="s">
        <v>53</v>
      </c>
      <c r="H312">
        <v>0</v>
      </c>
      <c r="I312">
        <v>0</v>
      </c>
      <c r="J312">
        <v>0</v>
      </c>
      <c r="K312">
        <v>0</v>
      </c>
      <c r="L312">
        <v>0.84191593301514478</v>
      </c>
      <c r="M312">
        <v>44</v>
      </c>
      <c r="N312">
        <v>0</v>
      </c>
      <c r="O312">
        <v>0</v>
      </c>
      <c r="P312">
        <v>0</v>
      </c>
      <c r="Q312">
        <v>0</v>
      </c>
      <c r="R312" s="2">
        <v>42614</v>
      </c>
      <c r="S312" t="s">
        <v>11</v>
      </c>
      <c r="T312" t="s">
        <v>10</v>
      </c>
      <c r="U312" t="s">
        <v>74</v>
      </c>
      <c r="V312" t="s">
        <v>74</v>
      </c>
    </row>
    <row r="313" spans="1:22" x14ac:dyDescent="0.25">
      <c r="A313" t="s">
        <v>138</v>
      </c>
      <c r="B313" t="s">
        <v>12</v>
      </c>
      <c r="C313" t="s">
        <v>29</v>
      </c>
      <c r="D313" t="s">
        <v>30</v>
      </c>
      <c r="E313" t="s">
        <v>28</v>
      </c>
      <c r="F313">
        <v>1</v>
      </c>
      <c r="G313" t="s">
        <v>54</v>
      </c>
      <c r="H313">
        <v>2.2154714508253122</v>
      </c>
      <c r="I313">
        <v>22</v>
      </c>
      <c r="J313">
        <v>0.55354168507231105</v>
      </c>
      <c r="K313">
        <v>29</v>
      </c>
      <c r="L313">
        <v>0</v>
      </c>
      <c r="M313">
        <v>0</v>
      </c>
      <c r="N313">
        <v>0</v>
      </c>
      <c r="O313">
        <v>0</v>
      </c>
      <c r="P313">
        <v>0</v>
      </c>
      <c r="Q313">
        <v>8421</v>
      </c>
      <c r="R313" s="2">
        <v>42614</v>
      </c>
      <c r="S313" t="s">
        <v>11</v>
      </c>
      <c r="T313" t="s">
        <v>10</v>
      </c>
      <c r="U313" t="s">
        <v>74</v>
      </c>
      <c r="V313" t="s">
        <v>74</v>
      </c>
    </row>
    <row r="314" spans="1:22" x14ac:dyDescent="0.25">
      <c r="A314" t="s">
        <v>138</v>
      </c>
      <c r="B314" t="s">
        <v>12</v>
      </c>
      <c r="C314" t="s">
        <v>29</v>
      </c>
      <c r="D314" t="s">
        <v>30</v>
      </c>
      <c r="E314" t="s">
        <v>28</v>
      </c>
      <c r="F314">
        <v>1</v>
      </c>
      <c r="G314" t="s">
        <v>55</v>
      </c>
      <c r="H314">
        <v>1.8202307251948699E-2</v>
      </c>
      <c r="I314">
        <v>1</v>
      </c>
      <c r="J314">
        <v>0.1752504824371395</v>
      </c>
      <c r="K314">
        <v>32</v>
      </c>
      <c r="L314">
        <v>0.64246904241847202</v>
      </c>
      <c r="M314">
        <v>211</v>
      </c>
      <c r="N314">
        <v>0</v>
      </c>
      <c r="O314">
        <v>0</v>
      </c>
      <c r="P314">
        <v>0</v>
      </c>
      <c r="Q314">
        <v>0</v>
      </c>
      <c r="R314" s="2">
        <v>42614</v>
      </c>
      <c r="S314" t="s">
        <v>11</v>
      </c>
      <c r="T314" t="s">
        <v>10</v>
      </c>
      <c r="U314" t="s">
        <v>74</v>
      </c>
      <c r="V314" t="s">
        <v>74</v>
      </c>
    </row>
    <row r="315" spans="1:22" x14ac:dyDescent="0.25">
      <c r="A315" t="s">
        <v>138</v>
      </c>
      <c r="B315" t="s">
        <v>12</v>
      </c>
      <c r="C315" t="s">
        <v>29</v>
      </c>
      <c r="D315" t="s">
        <v>30</v>
      </c>
      <c r="E315" t="s">
        <v>28</v>
      </c>
      <c r="F315">
        <v>2</v>
      </c>
      <c r="G315" t="s">
        <v>53</v>
      </c>
      <c r="H315">
        <v>24.696465015874772</v>
      </c>
      <c r="I315">
        <v>404</v>
      </c>
      <c r="J315">
        <v>0</v>
      </c>
      <c r="K315">
        <v>0</v>
      </c>
      <c r="L315">
        <v>3.579991547928537E-2</v>
      </c>
      <c r="M315">
        <v>4</v>
      </c>
      <c r="N315">
        <v>0</v>
      </c>
      <c r="O315">
        <v>0</v>
      </c>
      <c r="P315">
        <v>0</v>
      </c>
      <c r="Q315">
        <v>0</v>
      </c>
      <c r="R315" s="2">
        <v>42614</v>
      </c>
      <c r="S315" t="s">
        <v>11</v>
      </c>
      <c r="T315" t="s">
        <v>10</v>
      </c>
      <c r="U315" t="s">
        <v>74</v>
      </c>
      <c r="V315" t="s">
        <v>74</v>
      </c>
    </row>
    <row r="316" spans="1:22" x14ac:dyDescent="0.25">
      <c r="A316" t="s">
        <v>138</v>
      </c>
      <c r="B316" t="s">
        <v>12</v>
      </c>
      <c r="C316" t="s">
        <v>29</v>
      </c>
      <c r="D316" t="s">
        <v>30</v>
      </c>
      <c r="E316" t="s">
        <v>28</v>
      </c>
      <c r="F316">
        <v>2</v>
      </c>
      <c r="G316" t="s">
        <v>54</v>
      </c>
      <c r="H316">
        <v>1.8581458164257489</v>
      </c>
      <c r="I316">
        <v>41</v>
      </c>
      <c r="J316">
        <v>0.58569743925415363</v>
      </c>
      <c r="K316">
        <v>37</v>
      </c>
      <c r="L316">
        <v>0</v>
      </c>
      <c r="M316">
        <v>0</v>
      </c>
      <c r="N316">
        <v>0</v>
      </c>
      <c r="O316">
        <v>0</v>
      </c>
      <c r="P316">
        <v>0</v>
      </c>
      <c r="Q316">
        <v>8109</v>
      </c>
      <c r="R316" s="2">
        <v>42614</v>
      </c>
      <c r="S316" t="s">
        <v>11</v>
      </c>
      <c r="T316" t="s">
        <v>10</v>
      </c>
      <c r="U316" t="s">
        <v>74</v>
      </c>
      <c r="V316" t="s">
        <v>74</v>
      </c>
    </row>
    <row r="317" spans="1:22" x14ac:dyDescent="0.25">
      <c r="A317" t="s">
        <v>138</v>
      </c>
      <c r="B317" t="s">
        <v>12</v>
      </c>
      <c r="C317" t="s">
        <v>29</v>
      </c>
      <c r="D317" t="s">
        <v>30</v>
      </c>
      <c r="E317" t="s">
        <v>28</v>
      </c>
      <c r="F317">
        <v>2</v>
      </c>
      <c r="G317" t="s">
        <v>55</v>
      </c>
      <c r="H317">
        <v>2.1090261775372529E-2</v>
      </c>
      <c r="I317">
        <v>3</v>
      </c>
      <c r="J317">
        <v>0.30699083037744779</v>
      </c>
      <c r="K317">
        <v>40</v>
      </c>
      <c r="L317">
        <v>0.46259191329154598</v>
      </c>
      <c r="M317">
        <v>122</v>
      </c>
      <c r="N317">
        <v>0</v>
      </c>
      <c r="O317">
        <v>0</v>
      </c>
      <c r="P317">
        <v>0</v>
      </c>
      <c r="Q317">
        <v>0</v>
      </c>
      <c r="R317" s="2">
        <v>42614</v>
      </c>
      <c r="S317" t="s">
        <v>11</v>
      </c>
      <c r="T317" t="s">
        <v>10</v>
      </c>
      <c r="U317" t="s">
        <v>74</v>
      </c>
      <c r="V317" t="s">
        <v>74</v>
      </c>
    </row>
    <row r="318" spans="1:22" x14ac:dyDescent="0.25">
      <c r="A318" t="s">
        <v>138</v>
      </c>
      <c r="B318" t="s">
        <v>12</v>
      </c>
      <c r="C318" t="s">
        <v>29</v>
      </c>
      <c r="D318" t="s">
        <v>30</v>
      </c>
      <c r="E318" t="s">
        <v>28</v>
      </c>
      <c r="F318">
        <v>3</v>
      </c>
      <c r="G318" t="s">
        <v>53</v>
      </c>
      <c r="H318">
        <v>0.63197883058891613</v>
      </c>
      <c r="I318">
        <v>31</v>
      </c>
      <c r="J318">
        <v>0</v>
      </c>
      <c r="K318">
        <v>0</v>
      </c>
      <c r="L318">
        <v>1.9536281171930949</v>
      </c>
      <c r="M318">
        <v>42</v>
      </c>
      <c r="N318">
        <v>0</v>
      </c>
      <c r="O318">
        <v>0</v>
      </c>
      <c r="P318">
        <v>0</v>
      </c>
      <c r="Q318">
        <v>0</v>
      </c>
      <c r="R318" s="2">
        <v>42614</v>
      </c>
      <c r="S318" t="s">
        <v>11</v>
      </c>
      <c r="T318" t="s">
        <v>10</v>
      </c>
      <c r="U318" t="s">
        <v>74</v>
      </c>
      <c r="V318" t="s">
        <v>74</v>
      </c>
    </row>
    <row r="319" spans="1:22" x14ac:dyDescent="0.25">
      <c r="A319" t="s">
        <v>138</v>
      </c>
      <c r="B319" t="s">
        <v>12</v>
      </c>
      <c r="C319" t="s">
        <v>29</v>
      </c>
      <c r="D319" t="s">
        <v>30</v>
      </c>
      <c r="E319" t="s">
        <v>28</v>
      </c>
      <c r="F319">
        <v>3</v>
      </c>
      <c r="G319" t="s">
        <v>54</v>
      </c>
      <c r="H319">
        <v>3.514091348514496</v>
      </c>
      <c r="I319">
        <v>26</v>
      </c>
      <c r="J319">
        <v>1.616278545764444</v>
      </c>
      <c r="K319">
        <v>65</v>
      </c>
      <c r="L319">
        <v>0</v>
      </c>
      <c r="M319">
        <v>0</v>
      </c>
      <c r="N319">
        <v>0</v>
      </c>
      <c r="O319">
        <v>0</v>
      </c>
      <c r="P319">
        <v>0</v>
      </c>
      <c r="Q319">
        <v>8505</v>
      </c>
      <c r="R319" s="2">
        <v>42614</v>
      </c>
      <c r="S319" t="s">
        <v>11</v>
      </c>
      <c r="T319" t="s">
        <v>10</v>
      </c>
      <c r="U319" t="s">
        <v>74</v>
      </c>
      <c r="V319" t="s">
        <v>74</v>
      </c>
    </row>
    <row r="320" spans="1:22" x14ac:dyDescent="0.25">
      <c r="A320" t="s">
        <v>138</v>
      </c>
      <c r="B320" t="s">
        <v>12</v>
      </c>
      <c r="C320" t="s">
        <v>29</v>
      </c>
      <c r="D320" t="s">
        <v>30</v>
      </c>
      <c r="E320" t="s">
        <v>28</v>
      </c>
      <c r="F320">
        <v>3</v>
      </c>
      <c r="G320" t="s">
        <v>55</v>
      </c>
      <c r="H320">
        <v>0</v>
      </c>
      <c r="I320">
        <v>0</v>
      </c>
      <c r="J320">
        <v>0.1426585168530059</v>
      </c>
      <c r="K320">
        <v>24</v>
      </c>
      <c r="L320">
        <v>0.16744204528973181</v>
      </c>
      <c r="M320">
        <v>67</v>
      </c>
      <c r="N320">
        <v>0</v>
      </c>
      <c r="O320">
        <v>0</v>
      </c>
      <c r="P320">
        <v>0</v>
      </c>
      <c r="Q320">
        <v>0</v>
      </c>
      <c r="R320" s="2">
        <v>42614</v>
      </c>
      <c r="S320" t="s">
        <v>11</v>
      </c>
      <c r="T320" t="s">
        <v>10</v>
      </c>
      <c r="U320" t="s">
        <v>74</v>
      </c>
      <c r="V320" t="s">
        <v>74</v>
      </c>
    </row>
    <row r="321" spans="1:22" x14ac:dyDescent="0.25">
      <c r="A321" t="s">
        <v>138</v>
      </c>
      <c r="B321" t="s">
        <v>12</v>
      </c>
      <c r="C321" t="s">
        <v>31</v>
      </c>
      <c r="D321" t="s">
        <v>32</v>
      </c>
      <c r="E321" t="s">
        <v>33</v>
      </c>
      <c r="F321">
        <v>1</v>
      </c>
      <c r="G321" t="s">
        <v>54</v>
      </c>
      <c r="H321">
        <v>0</v>
      </c>
      <c r="I321">
        <v>0</v>
      </c>
      <c r="J321">
        <v>0</v>
      </c>
      <c r="K321">
        <v>0</v>
      </c>
      <c r="L321">
        <v>0</v>
      </c>
      <c r="M321">
        <v>0</v>
      </c>
      <c r="N321">
        <v>0</v>
      </c>
      <c r="O321">
        <v>0</v>
      </c>
      <c r="P321">
        <v>0</v>
      </c>
      <c r="Q321">
        <v>13</v>
      </c>
      <c r="R321" s="2">
        <v>42614</v>
      </c>
      <c r="S321" t="s">
        <v>11</v>
      </c>
      <c r="T321" t="s">
        <v>10</v>
      </c>
      <c r="U321" t="s">
        <v>74</v>
      </c>
      <c r="V321" t="s">
        <v>74</v>
      </c>
    </row>
    <row r="322" spans="1:22" x14ac:dyDescent="0.25">
      <c r="A322" t="s">
        <v>138</v>
      </c>
      <c r="B322" t="s">
        <v>12</v>
      </c>
      <c r="C322" t="s">
        <v>31</v>
      </c>
      <c r="D322" t="s">
        <v>32</v>
      </c>
      <c r="E322" t="s">
        <v>33</v>
      </c>
      <c r="F322">
        <v>1</v>
      </c>
      <c r="G322" t="s">
        <v>55</v>
      </c>
      <c r="H322">
        <v>0.45164808357658698</v>
      </c>
      <c r="I322">
        <v>10</v>
      </c>
      <c r="J322">
        <v>0.61185242881036161</v>
      </c>
      <c r="K322">
        <v>91</v>
      </c>
      <c r="L322">
        <v>22.16543114007828</v>
      </c>
      <c r="M322">
        <v>8646</v>
      </c>
      <c r="N322">
        <v>0</v>
      </c>
      <c r="O322">
        <v>0</v>
      </c>
      <c r="P322">
        <v>0</v>
      </c>
      <c r="Q322">
        <v>0</v>
      </c>
      <c r="R322" s="2">
        <v>42614</v>
      </c>
      <c r="S322" t="s">
        <v>11</v>
      </c>
      <c r="T322" t="s">
        <v>10</v>
      </c>
      <c r="U322" t="s">
        <v>74</v>
      </c>
      <c r="V322" t="s">
        <v>74</v>
      </c>
    </row>
    <row r="323" spans="1:22" x14ac:dyDescent="0.25">
      <c r="A323" t="s">
        <v>138</v>
      </c>
      <c r="B323" t="s">
        <v>12</v>
      </c>
      <c r="C323" t="s">
        <v>31</v>
      </c>
      <c r="D323" t="s">
        <v>32</v>
      </c>
      <c r="E323" t="s">
        <v>33</v>
      </c>
      <c r="F323">
        <v>2</v>
      </c>
      <c r="G323" t="s">
        <v>53</v>
      </c>
      <c r="H323">
        <v>19.11393828049734</v>
      </c>
      <c r="I323">
        <v>358</v>
      </c>
      <c r="J323">
        <v>0</v>
      </c>
      <c r="K323">
        <v>0</v>
      </c>
      <c r="L323">
        <v>0.5615595970741557</v>
      </c>
      <c r="M323">
        <v>23</v>
      </c>
      <c r="N323">
        <v>0</v>
      </c>
      <c r="O323">
        <v>0</v>
      </c>
      <c r="P323">
        <v>0</v>
      </c>
      <c r="Q323">
        <v>0</v>
      </c>
      <c r="R323" s="2">
        <v>42614</v>
      </c>
      <c r="S323" t="s">
        <v>11</v>
      </c>
      <c r="T323" t="s">
        <v>10</v>
      </c>
      <c r="U323" t="s">
        <v>74</v>
      </c>
      <c r="V323" t="s">
        <v>74</v>
      </c>
    </row>
    <row r="324" spans="1:22" x14ac:dyDescent="0.25">
      <c r="A324" t="s">
        <v>138</v>
      </c>
      <c r="B324" t="s">
        <v>12</v>
      </c>
      <c r="C324" t="s">
        <v>31</v>
      </c>
      <c r="D324" t="s">
        <v>32</v>
      </c>
      <c r="E324" t="s">
        <v>33</v>
      </c>
      <c r="F324">
        <v>2</v>
      </c>
      <c r="G324" t="s">
        <v>54</v>
      </c>
      <c r="H324">
        <v>0</v>
      </c>
      <c r="I324">
        <v>0</v>
      </c>
      <c r="J324">
        <v>0</v>
      </c>
      <c r="K324">
        <v>0</v>
      </c>
      <c r="L324">
        <v>0</v>
      </c>
      <c r="M324">
        <v>0</v>
      </c>
      <c r="N324">
        <v>0</v>
      </c>
      <c r="O324">
        <v>0</v>
      </c>
      <c r="P324">
        <v>0</v>
      </c>
      <c r="Q324">
        <v>26</v>
      </c>
      <c r="R324" s="2">
        <v>42614</v>
      </c>
      <c r="S324" t="s">
        <v>11</v>
      </c>
      <c r="T324" t="s">
        <v>10</v>
      </c>
      <c r="U324" t="s">
        <v>74</v>
      </c>
      <c r="V324" t="s">
        <v>74</v>
      </c>
    </row>
    <row r="325" spans="1:22" x14ac:dyDescent="0.25">
      <c r="A325" t="s">
        <v>138</v>
      </c>
      <c r="B325" t="s">
        <v>12</v>
      </c>
      <c r="C325" t="s">
        <v>31</v>
      </c>
      <c r="D325" t="s">
        <v>32</v>
      </c>
      <c r="E325" t="s">
        <v>33</v>
      </c>
      <c r="F325">
        <v>2</v>
      </c>
      <c r="G325" t="s">
        <v>55</v>
      </c>
      <c r="H325">
        <v>0.83703582047904346</v>
      </c>
      <c r="I325">
        <v>25</v>
      </c>
      <c r="J325">
        <v>1.1158026521114439</v>
      </c>
      <c r="K325">
        <v>185</v>
      </c>
      <c r="L325">
        <v>19.364052890833729</v>
      </c>
      <c r="M325">
        <v>8143</v>
      </c>
      <c r="N325">
        <v>0</v>
      </c>
      <c r="O325">
        <v>0</v>
      </c>
      <c r="P325">
        <v>0</v>
      </c>
      <c r="Q325">
        <v>0</v>
      </c>
      <c r="R325" s="2">
        <v>42614</v>
      </c>
      <c r="S325" t="s">
        <v>11</v>
      </c>
      <c r="T325" t="s">
        <v>10</v>
      </c>
      <c r="U325" t="s">
        <v>74</v>
      </c>
      <c r="V325" t="s">
        <v>74</v>
      </c>
    </row>
    <row r="326" spans="1:22" x14ac:dyDescent="0.25">
      <c r="A326" t="s">
        <v>138</v>
      </c>
      <c r="B326" t="s">
        <v>12</v>
      </c>
      <c r="C326" t="s">
        <v>31</v>
      </c>
      <c r="D326" t="s">
        <v>32</v>
      </c>
      <c r="E326" t="s">
        <v>33</v>
      </c>
      <c r="F326">
        <v>3</v>
      </c>
      <c r="G326" t="s">
        <v>53</v>
      </c>
      <c r="H326">
        <v>0.46414592933433468</v>
      </c>
      <c r="I326">
        <v>26</v>
      </c>
      <c r="J326">
        <v>0</v>
      </c>
      <c r="K326">
        <v>0</v>
      </c>
      <c r="L326">
        <v>1.0395163118067681</v>
      </c>
      <c r="M326">
        <v>28</v>
      </c>
      <c r="N326">
        <v>0</v>
      </c>
      <c r="O326">
        <v>0</v>
      </c>
      <c r="P326">
        <v>0</v>
      </c>
      <c r="Q326">
        <v>0</v>
      </c>
      <c r="R326" s="2">
        <v>42614</v>
      </c>
      <c r="S326" t="s">
        <v>11</v>
      </c>
      <c r="T326" t="s">
        <v>10</v>
      </c>
      <c r="U326" t="s">
        <v>74</v>
      </c>
      <c r="V326" t="s">
        <v>74</v>
      </c>
    </row>
    <row r="327" spans="1:22" x14ac:dyDescent="0.25">
      <c r="A327" t="s">
        <v>138</v>
      </c>
      <c r="B327" t="s">
        <v>12</v>
      </c>
      <c r="C327" t="s">
        <v>31</v>
      </c>
      <c r="D327" t="s">
        <v>32</v>
      </c>
      <c r="E327" t="s">
        <v>33</v>
      </c>
      <c r="F327">
        <v>3</v>
      </c>
      <c r="G327" t="s">
        <v>54</v>
      </c>
      <c r="H327">
        <v>0</v>
      </c>
      <c r="I327">
        <v>0</v>
      </c>
      <c r="J327">
        <v>0</v>
      </c>
      <c r="K327">
        <v>0</v>
      </c>
      <c r="L327">
        <v>0</v>
      </c>
      <c r="M327">
        <v>0</v>
      </c>
      <c r="N327">
        <v>0</v>
      </c>
      <c r="O327">
        <v>0</v>
      </c>
      <c r="P327">
        <v>0</v>
      </c>
      <c r="Q327">
        <v>10</v>
      </c>
      <c r="R327" s="2">
        <v>42614</v>
      </c>
      <c r="S327" t="s">
        <v>11</v>
      </c>
      <c r="T327" t="s">
        <v>10</v>
      </c>
      <c r="U327" t="s">
        <v>74</v>
      </c>
      <c r="V327" t="s">
        <v>74</v>
      </c>
    </row>
    <row r="328" spans="1:22" x14ac:dyDescent="0.25">
      <c r="A328" t="s">
        <v>138</v>
      </c>
      <c r="B328" t="s">
        <v>12</v>
      </c>
      <c r="C328" t="s">
        <v>31</v>
      </c>
      <c r="D328" t="s">
        <v>32</v>
      </c>
      <c r="E328" t="s">
        <v>33</v>
      </c>
      <c r="F328">
        <v>3</v>
      </c>
      <c r="G328" t="s">
        <v>55</v>
      </c>
      <c r="H328">
        <v>0.26549620749351482</v>
      </c>
      <c r="I328">
        <v>11</v>
      </c>
      <c r="J328">
        <v>1.010744596933026</v>
      </c>
      <c r="K328">
        <v>214</v>
      </c>
      <c r="L328">
        <v>17.52417624266085</v>
      </c>
      <c r="M328">
        <v>8471</v>
      </c>
      <c r="N328">
        <v>0</v>
      </c>
      <c r="O328">
        <v>0</v>
      </c>
      <c r="P328">
        <v>0</v>
      </c>
      <c r="Q328">
        <v>0</v>
      </c>
      <c r="R328" s="2">
        <v>42614</v>
      </c>
      <c r="S328" t="s">
        <v>11</v>
      </c>
      <c r="T328" t="s">
        <v>10</v>
      </c>
      <c r="U328" t="s">
        <v>74</v>
      </c>
      <c r="V328" t="s">
        <v>74</v>
      </c>
    </row>
    <row r="329" spans="1:22" x14ac:dyDescent="0.25">
      <c r="A329" t="s">
        <v>138</v>
      </c>
      <c r="B329" t="s">
        <v>8</v>
      </c>
      <c r="C329" t="s">
        <v>26</v>
      </c>
      <c r="D329" t="s">
        <v>27</v>
      </c>
      <c r="E329" t="s">
        <v>28</v>
      </c>
      <c r="F329">
        <v>1</v>
      </c>
      <c r="G329" t="s">
        <v>54</v>
      </c>
      <c r="H329">
        <v>1.25079180391657</v>
      </c>
      <c r="I329">
        <v>9</v>
      </c>
      <c r="J329">
        <v>0.2671369755239783</v>
      </c>
      <c r="K329">
        <v>23</v>
      </c>
      <c r="L329">
        <v>0</v>
      </c>
      <c r="M329">
        <v>0</v>
      </c>
      <c r="N329">
        <v>0</v>
      </c>
      <c r="O329">
        <v>0</v>
      </c>
      <c r="P329">
        <v>0</v>
      </c>
      <c r="Q329">
        <v>8548</v>
      </c>
      <c r="R329" s="2">
        <v>42614</v>
      </c>
      <c r="S329" t="s">
        <v>11</v>
      </c>
      <c r="T329" t="s">
        <v>10</v>
      </c>
      <c r="U329" t="s">
        <v>74</v>
      </c>
      <c r="V329" t="s">
        <v>74</v>
      </c>
    </row>
    <row r="330" spans="1:22" x14ac:dyDescent="0.25">
      <c r="A330" t="s">
        <v>138</v>
      </c>
      <c r="B330" t="s">
        <v>8</v>
      </c>
      <c r="C330" t="s">
        <v>26</v>
      </c>
      <c r="D330" t="s">
        <v>27</v>
      </c>
      <c r="E330" t="s">
        <v>28</v>
      </c>
      <c r="F330">
        <v>1</v>
      </c>
      <c r="G330" t="s">
        <v>55</v>
      </c>
      <c r="H330">
        <v>0.36332132557315377</v>
      </c>
      <c r="I330">
        <v>13</v>
      </c>
      <c r="J330">
        <v>6.1633123474420577E-2</v>
      </c>
      <c r="K330">
        <v>11</v>
      </c>
      <c r="L330">
        <v>0.2144615196911826</v>
      </c>
      <c r="M330">
        <v>156</v>
      </c>
      <c r="N330">
        <v>0</v>
      </c>
      <c r="O330">
        <v>0</v>
      </c>
      <c r="P330">
        <v>0</v>
      </c>
      <c r="Q330">
        <v>0</v>
      </c>
      <c r="R330" s="2">
        <v>42614</v>
      </c>
      <c r="S330" t="s">
        <v>11</v>
      </c>
      <c r="T330" t="s">
        <v>10</v>
      </c>
      <c r="U330" t="s">
        <v>74</v>
      </c>
      <c r="V330" t="s">
        <v>74</v>
      </c>
    </row>
    <row r="331" spans="1:22" x14ac:dyDescent="0.25">
      <c r="A331" t="s">
        <v>138</v>
      </c>
      <c r="B331" t="s">
        <v>8</v>
      </c>
      <c r="C331" t="s">
        <v>26</v>
      </c>
      <c r="D331" t="s">
        <v>27</v>
      </c>
      <c r="E331" t="s">
        <v>28</v>
      </c>
      <c r="F331">
        <v>2</v>
      </c>
      <c r="G331" t="s">
        <v>53</v>
      </c>
      <c r="H331">
        <v>7.741623246613595</v>
      </c>
      <c r="I331">
        <v>130</v>
      </c>
      <c r="J331">
        <v>0</v>
      </c>
      <c r="K331">
        <v>0</v>
      </c>
      <c r="L331">
        <v>0.84533763644386617</v>
      </c>
      <c r="M331">
        <v>26</v>
      </c>
      <c r="N331">
        <v>0</v>
      </c>
      <c r="O331">
        <v>0</v>
      </c>
      <c r="P331">
        <v>0</v>
      </c>
      <c r="Q331">
        <v>0</v>
      </c>
      <c r="R331" s="2">
        <v>42614</v>
      </c>
      <c r="S331" t="s">
        <v>11</v>
      </c>
      <c r="T331" t="s">
        <v>10</v>
      </c>
      <c r="U331" t="s">
        <v>74</v>
      </c>
      <c r="V331" t="s">
        <v>74</v>
      </c>
    </row>
    <row r="332" spans="1:22" x14ac:dyDescent="0.25">
      <c r="A332" t="s">
        <v>138</v>
      </c>
      <c r="B332" t="s">
        <v>8</v>
      </c>
      <c r="C332" t="s">
        <v>26</v>
      </c>
      <c r="D332" t="s">
        <v>27</v>
      </c>
      <c r="E332" t="s">
        <v>28</v>
      </c>
      <c r="F332">
        <v>2</v>
      </c>
      <c r="G332" t="s">
        <v>54</v>
      </c>
      <c r="H332">
        <v>2.3869221098370641</v>
      </c>
      <c r="I332">
        <v>60</v>
      </c>
      <c r="J332">
        <v>0.64340899819327302</v>
      </c>
      <c r="K332">
        <v>39</v>
      </c>
      <c r="L332">
        <v>0</v>
      </c>
      <c r="M332">
        <v>0</v>
      </c>
      <c r="N332">
        <v>0</v>
      </c>
      <c r="O332">
        <v>0</v>
      </c>
      <c r="P332">
        <v>0</v>
      </c>
      <c r="Q332">
        <v>8445</v>
      </c>
      <c r="R332" s="2">
        <v>42614</v>
      </c>
      <c r="S332" t="s">
        <v>11</v>
      </c>
      <c r="T332" t="s">
        <v>10</v>
      </c>
      <c r="U332" t="s">
        <v>74</v>
      </c>
      <c r="V332" t="s">
        <v>74</v>
      </c>
    </row>
    <row r="333" spans="1:22" x14ac:dyDescent="0.25">
      <c r="A333" t="s">
        <v>138</v>
      </c>
      <c r="B333" t="s">
        <v>8</v>
      </c>
      <c r="C333" t="s">
        <v>26</v>
      </c>
      <c r="D333" t="s">
        <v>27</v>
      </c>
      <c r="E333" t="s">
        <v>28</v>
      </c>
      <c r="F333">
        <v>2</v>
      </c>
      <c r="G333" t="s">
        <v>55</v>
      </c>
      <c r="H333">
        <v>0.68186437541839218</v>
      </c>
      <c r="I333">
        <v>8</v>
      </c>
      <c r="J333">
        <v>9.1398633548616035E-2</v>
      </c>
      <c r="K333">
        <v>9</v>
      </c>
      <c r="L333">
        <v>0.12692198749463901</v>
      </c>
      <c r="M333">
        <v>43</v>
      </c>
      <c r="N333">
        <v>0</v>
      </c>
      <c r="O333">
        <v>0</v>
      </c>
      <c r="P333">
        <v>0</v>
      </c>
      <c r="Q333">
        <v>0</v>
      </c>
      <c r="R333" s="2">
        <v>42614</v>
      </c>
      <c r="S333" t="s">
        <v>11</v>
      </c>
      <c r="T333" t="s">
        <v>10</v>
      </c>
      <c r="U333" t="s">
        <v>74</v>
      </c>
      <c r="V333" t="s">
        <v>74</v>
      </c>
    </row>
    <row r="334" spans="1:22" x14ac:dyDescent="0.25">
      <c r="A334" t="s">
        <v>138</v>
      </c>
      <c r="B334" t="s">
        <v>8</v>
      </c>
      <c r="C334" t="s">
        <v>26</v>
      </c>
      <c r="D334" t="s">
        <v>27</v>
      </c>
      <c r="E334" t="s">
        <v>28</v>
      </c>
      <c r="F334">
        <v>3</v>
      </c>
      <c r="G334" t="s">
        <v>53</v>
      </c>
      <c r="H334">
        <v>5.1537189226583083E-2</v>
      </c>
      <c r="I334">
        <v>4</v>
      </c>
      <c r="J334">
        <v>0</v>
      </c>
      <c r="K334">
        <v>0</v>
      </c>
      <c r="L334">
        <v>0.82205063410069368</v>
      </c>
      <c r="M334">
        <v>22</v>
      </c>
      <c r="N334">
        <v>0</v>
      </c>
      <c r="O334">
        <v>0</v>
      </c>
      <c r="P334">
        <v>0</v>
      </c>
      <c r="Q334">
        <v>0</v>
      </c>
      <c r="R334" s="2">
        <v>42614</v>
      </c>
      <c r="S334" t="s">
        <v>11</v>
      </c>
      <c r="T334" t="s">
        <v>10</v>
      </c>
      <c r="U334" t="s">
        <v>74</v>
      </c>
      <c r="V334" t="s">
        <v>74</v>
      </c>
    </row>
    <row r="335" spans="1:22" x14ac:dyDescent="0.25">
      <c r="A335" t="s">
        <v>138</v>
      </c>
      <c r="B335" t="s">
        <v>8</v>
      </c>
      <c r="C335" t="s">
        <v>26</v>
      </c>
      <c r="D335" t="s">
        <v>27</v>
      </c>
      <c r="E335" t="s">
        <v>28</v>
      </c>
      <c r="F335">
        <v>3</v>
      </c>
      <c r="G335" t="s">
        <v>54</v>
      </c>
      <c r="H335">
        <v>2.7376861405538149</v>
      </c>
      <c r="I335">
        <v>21</v>
      </c>
      <c r="J335">
        <v>0.44501464352369358</v>
      </c>
      <c r="K335">
        <v>33</v>
      </c>
      <c r="L335">
        <v>0</v>
      </c>
      <c r="M335">
        <v>0</v>
      </c>
      <c r="N335">
        <v>0</v>
      </c>
      <c r="O335">
        <v>0</v>
      </c>
      <c r="P335">
        <v>0</v>
      </c>
      <c r="Q335">
        <v>8678</v>
      </c>
      <c r="R335" s="2">
        <v>42614</v>
      </c>
      <c r="S335" t="s">
        <v>11</v>
      </c>
      <c r="T335" t="s">
        <v>10</v>
      </c>
      <c r="U335" t="s">
        <v>74</v>
      </c>
      <c r="V335" t="s">
        <v>74</v>
      </c>
    </row>
    <row r="336" spans="1:22" x14ac:dyDescent="0.25">
      <c r="A336" t="s">
        <v>138</v>
      </c>
      <c r="B336" t="s">
        <v>8</v>
      </c>
      <c r="C336" t="s">
        <v>26</v>
      </c>
      <c r="D336" t="s">
        <v>27</v>
      </c>
      <c r="E336" t="s">
        <v>28</v>
      </c>
      <c r="F336">
        <v>3</v>
      </c>
      <c r="G336" t="s">
        <v>55</v>
      </c>
      <c r="H336">
        <v>0</v>
      </c>
      <c r="I336">
        <v>0</v>
      </c>
      <c r="J336">
        <v>0</v>
      </c>
      <c r="K336">
        <v>0</v>
      </c>
      <c r="L336">
        <v>5.612634409528772E-3</v>
      </c>
      <c r="M336">
        <v>2</v>
      </c>
      <c r="N336">
        <v>0</v>
      </c>
      <c r="O336">
        <v>0</v>
      </c>
      <c r="P336">
        <v>0</v>
      </c>
      <c r="Q336">
        <v>0</v>
      </c>
      <c r="R336" s="2">
        <v>42614</v>
      </c>
      <c r="S336" t="s">
        <v>11</v>
      </c>
      <c r="T336" t="s">
        <v>10</v>
      </c>
      <c r="U336" t="s">
        <v>74</v>
      </c>
      <c r="V336" t="s">
        <v>74</v>
      </c>
    </row>
    <row r="337" spans="1:22" x14ac:dyDescent="0.25">
      <c r="A337" t="s">
        <v>138</v>
      </c>
      <c r="B337" t="s">
        <v>8</v>
      </c>
      <c r="C337" t="s">
        <v>29</v>
      </c>
      <c r="D337" t="s">
        <v>30</v>
      </c>
      <c r="E337" t="s">
        <v>28</v>
      </c>
      <c r="F337">
        <v>1</v>
      </c>
      <c r="G337" t="s">
        <v>53</v>
      </c>
      <c r="H337">
        <v>0</v>
      </c>
      <c r="I337">
        <v>0</v>
      </c>
      <c r="J337">
        <v>0</v>
      </c>
      <c r="K337">
        <v>0</v>
      </c>
      <c r="L337">
        <v>0.68370679354108821</v>
      </c>
      <c r="M337">
        <v>36</v>
      </c>
      <c r="N337">
        <v>0</v>
      </c>
      <c r="O337">
        <v>0</v>
      </c>
      <c r="P337">
        <v>0</v>
      </c>
      <c r="Q337">
        <v>0</v>
      </c>
      <c r="R337" s="2">
        <v>42614</v>
      </c>
      <c r="S337" t="s">
        <v>11</v>
      </c>
      <c r="T337" t="s">
        <v>10</v>
      </c>
      <c r="U337" t="s">
        <v>74</v>
      </c>
      <c r="V337" t="s">
        <v>74</v>
      </c>
    </row>
    <row r="338" spans="1:22" x14ac:dyDescent="0.25">
      <c r="A338" t="s">
        <v>138</v>
      </c>
      <c r="B338" t="s">
        <v>8</v>
      </c>
      <c r="C338" t="s">
        <v>29</v>
      </c>
      <c r="D338" t="s">
        <v>30</v>
      </c>
      <c r="E338" t="s">
        <v>28</v>
      </c>
      <c r="F338">
        <v>1</v>
      </c>
      <c r="G338" t="s">
        <v>54</v>
      </c>
      <c r="H338">
        <v>2.5520716258210689</v>
      </c>
      <c r="I338">
        <v>28</v>
      </c>
      <c r="J338">
        <v>0.16188169683178541</v>
      </c>
      <c r="K338">
        <v>22</v>
      </c>
      <c r="L338">
        <v>0</v>
      </c>
      <c r="M338">
        <v>0</v>
      </c>
      <c r="N338">
        <v>0</v>
      </c>
      <c r="O338">
        <v>0</v>
      </c>
      <c r="P338">
        <v>0</v>
      </c>
      <c r="Q338">
        <v>8610</v>
      </c>
      <c r="R338" s="2">
        <v>42614</v>
      </c>
      <c r="S338" t="s">
        <v>11</v>
      </c>
      <c r="T338" t="s">
        <v>10</v>
      </c>
      <c r="U338" t="s">
        <v>74</v>
      </c>
      <c r="V338" t="s">
        <v>74</v>
      </c>
    </row>
    <row r="339" spans="1:22" x14ac:dyDescent="0.25">
      <c r="A339" t="s">
        <v>138</v>
      </c>
      <c r="B339" t="s">
        <v>8</v>
      </c>
      <c r="C339" t="s">
        <v>29</v>
      </c>
      <c r="D339" t="s">
        <v>30</v>
      </c>
      <c r="E339" t="s">
        <v>28</v>
      </c>
      <c r="F339">
        <v>1</v>
      </c>
      <c r="G339" t="s">
        <v>55</v>
      </c>
      <c r="H339">
        <v>0.1251225178049708</v>
      </c>
      <c r="I339">
        <v>6</v>
      </c>
      <c r="J339">
        <v>5.9153160490149397E-2</v>
      </c>
      <c r="K339">
        <v>10</v>
      </c>
      <c r="L339">
        <v>0.15887881403337201</v>
      </c>
      <c r="M339">
        <v>48</v>
      </c>
      <c r="N339">
        <v>0</v>
      </c>
      <c r="O339">
        <v>0</v>
      </c>
      <c r="P339">
        <v>0</v>
      </c>
      <c r="Q339">
        <v>0</v>
      </c>
      <c r="R339" s="2">
        <v>42614</v>
      </c>
      <c r="S339" t="s">
        <v>11</v>
      </c>
      <c r="T339" t="s">
        <v>10</v>
      </c>
      <c r="U339" t="s">
        <v>74</v>
      </c>
      <c r="V339" t="s">
        <v>74</v>
      </c>
    </row>
    <row r="340" spans="1:22" x14ac:dyDescent="0.25">
      <c r="A340" t="s">
        <v>138</v>
      </c>
      <c r="B340" t="s">
        <v>8</v>
      </c>
      <c r="C340" t="s">
        <v>29</v>
      </c>
      <c r="D340" t="s">
        <v>30</v>
      </c>
      <c r="E340" t="s">
        <v>28</v>
      </c>
      <c r="F340">
        <v>2</v>
      </c>
      <c r="G340" t="s">
        <v>53</v>
      </c>
      <c r="H340">
        <v>22.525149500911631</v>
      </c>
      <c r="I340">
        <v>385</v>
      </c>
      <c r="J340">
        <v>0</v>
      </c>
      <c r="K340">
        <v>0</v>
      </c>
      <c r="L340">
        <v>0.21273385346532009</v>
      </c>
      <c r="M340">
        <v>9</v>
      </c>
      <c r="N340">
        <v>0</v>
      </c>
      <c r="O340">
        <v>0</v>
      </c>
      <c r="P340">
        <v>0</v>
      </c>
      <c r="Q340">
        <v>0</v>
      </c>
      <c r="R340" s="2">
        <v>42614</v>
      </c>
      <c r="S340" t="s">
        <v>11</v>
      </c>
      <c r="T340" t="s">
        <v>10</v>
      </c>
      <c r="U340" t="s">
        <v>74</v>
      </c>
      <c r="V340" t="s">
        <v>74</v>
      </c>
    </row>
    <row r="341" spans="1:22" x14ac:dyDescent="0.25">
      <c r="A341" t="s">
        <v>138</v>
      </c>
      <c r="B341" t="s">
        <v>8</v>
      </c>
      <c r="C341" t="s">
        <v>29</v>
      </c>
      <c r="D341" t="s">
        <v>30</v>
      </c>
      <c r="E341" t="s">
        <v>28</v>
      </c>
      <c r="F341">
        <v>2</v>
      </c>
      <c r="G341" t="s">
        <v>54</v>
      </c>
      <c r="H341">
        <v>2.1095206158042061</v>
      </c>
      <c r="I341">
        <v>45</v>
      </c>
      <c r="J341">
        <v>0.48614541180516291</v>
      </c>
      <c r="K341">
        <v>36</v>
      </c>
      <c r="L341">
        <v>0</v>
      </c>
      <c r="M341">
        <v>0</v>
      </c>
      <c r="N341">
        <v>0</v>
      </c>
      <c r="O341">
        <v>0</v>
      </c>
      <c r="P341">
        <v>0</v>
      </c>
      <c r="Q341">
        <v>8261</v>
      </c>
      <c r="R341" s="2">
        <v>42614</v>
      </c>
      <c r="S341" t="s">
        <v>11</v>
      </c>
      <c r="T341" t="s">
        <v>10</v>
      </c>
      <c r="U341" t="s">
        <v>74</v>
      </c>
      <c r="V341" t="s">
        <v>74</v>
      </c>
    </row>
    <row r="342" spans="1:22" x14ac:dyDescent="0.25">
      <c r="A342" t="s">
        <v>138</v>
      </c>
      <c r="B342" t="s">
        <v>8</v>
      </c>
      <c r="C342" t="s">
        <v>29</v>
      </c>
      <c r="D342" t="s">
        <v>30</v>
      </c>
      <c r="E342" t="s">
        <v>28</v>
      </c>
      <c r="F342">
        <v>2</v>
      </c>
      <c r="G342" t="s">
        <v>55</v>
      </c>
      <c r="H342">
        <v>0</v>
      </c>
      <c r="I342">
        <v>0</v>
      </c>
      <c r="J342">
        <v>8.5401659083828435E-2</v>
      </c>
      <c r="K342">
        <v>9</v>
      </c>
      <c r="L342">
        <v>6.9485743483488155E-2</v>
      </c>
      <c r="M342">
        <v>15</v>
      </c>
      <c r="N342">
        <v>0</v>
      </c>
      <c r="O342">
        <v>0</v>
      </c>
      <c r="P342">
        <v>0</v>
      </c>
      <c r="Q342">
        <v>0</v>
      </c>
      <c r="R342" s="2">
        <v>42614</v>
      </c>
      <c r="S342" t="s">
        <v>11</v>
      </c>
      <c r="T342" t="s">
        <v>10</v>
      </c>
      <c r="U342" t="s">
        <v>74</v>
      </c>
      <c r="V342" t="s">
        <v>74</v>
      </c>
    </row>
    <row r="343" spans="1:22" x14ac:dyDescent="0.25">
      <c r="A343" t="s">
        <v>138</v>
      </c>
      <c r="B343" t="s">
        <v>8</v>
      </c>
      <c r="C343" t="s">
        <v>29</v>
      </c>
      <c r="D343" t="s">
        <v>30</v>
      </c>
      <c r="E343" t="s">
        <v>28</v>
      </c>
      <c r="F343">
        <v>3</v>
      </c>
      <c r="G343" t="s">
        <v>53</v>
      </c>
      <c r="H343">
        <v>0.44297018063243088</v>
      </c>
      <c r="I343">
        <v>28</v>
      </c>
      <c r="J343">
        <v>0</v>
      </c>
      <c r="K343">
        <v>0</v>
      </c>
      <c r="L343">
        <v>1.3435785147293049</v>
      </c>
      <c r="M343">
        <v>29</v>
      </c>
      <c r="N343">
        <v>0</v>
      </c>
      <c r="O343">
        <v>0</v>
      </c>
      <c r="P343">
        <v>0</v>
      </c>
      <c r="Q343">
        <v>0</v>
      </c>
      <c r="R343" s="2">
        <v>42614</v>
      </c>
      <c r="S343" t="s">
        <v>11</v>
      </c>
      <c r="T343" t="s">
        <v>10</v>
      </c>
      <c r="U343" t="s">
        <v>74</v>
      </c>
      <c r="V343" t="s">
        <v>74</v>
      </c>
    </row>
    <row r="344" spans="1:22" x14ac:dyDescent="0.25">
      <c r="A344" t="s">
        <v>138</v>
      </c>
      <c r="B344" t="s">
        <v>8</v>
      </c>
      <c r="C344" t="s">
        <v>29</v>
      </c>
      <c r="D344" t="s">
        <v>30</v>
      </c>
      <c r="E344" t="s">
        <v>28</v>
      </c>
      <c r="F344">
        <v>3</v>
      </c>
      <c r="G344" t="s">
        <v>54</v>
      </c>
      <c r="H344">
        <v>4.1287207250287237</v>
      </c>
      <c r="I344">
        <v>34</v>
      </c>
      <c r="J344">
        <v>0.35646850854826101</v>
      </c>
      <c r="K344">
        <v>30</v>
      </c>
      <c r="L344">
        <v>0</v>
      </c>
      <c r="M344">
        <v>0</v>
      </c>
      <c r="N344">
        <v>0</v>
      </c>
      <c r="O344">
        <v>0</v>
      </c>
      <c r="P344">
        <v>0</v>
      </c>
      <c r="Q344">
        <v>8637</v>
      </c>
      <c r="R344" s="2">
        <v>42614</v>
      </c>
      <c r="S344" t="s">
        <v>11</v>
      </c>
      <c r="T344" t="s">
        <v>10</v>
      </c>
      <c r="U344" t="s">
        <v>74</v>
      </c>
      <c r="V344" t="s">
        <v>74</v>
      </c>
    </row>
    <row r="345" spans="1:22" x14ac:dyDescent="0.25">
      <c r="A345" t="s">
        <v>138</v>
      </c>
      <c r="B345" t="s">
        <v>8</v>
      </c>
      <c r="C345" t="s">
        <v>29</v>
      </c>
      <c r="D345" t="s">
        <v>30</v>
      </c>
      <c r="E345" t="s">
        <v>28</v>
      </c>
      <c r="F345">
        <v>3</v>
      </c>
      <c r="G345" t="s">
        <v>55</v>
      </c>
      <c r="H345">
        <v>0</v>
      </c>
      <c r="I345">
        <v>0</v>
      </c>
      <c r="J345">
        <v>0</v>
      </c>
      <c r="K345">
        <v>0</v>
      </c>
      <c r="L345">
        <v>5.3557889237847234E-3</v>
      </c>
      <c r="M345">
        <v>2</v>
      </c>
      <c r="N345">
        <v>0</v>
      </c>
      <c r="O345">
        <v>0</v>
      </c>
      <c r="P345">
        <v>0</v>
      </c>
      <c r="Q345">
        <v>0</v>
      </c>
      <c r="R345" s="2">
        <v>42614</v>
      </c>
      <c r="S345" t="s">
        <v>11</v>
      </c>
      <c r="T345" t="s">
        <v>10</v>
      </c>
      <c r="U345" t="s">
        <v>74</v>
      </c>
      <c r="V345" t="s">
        <v>74</v>
      </c>
    </row>
    <row r="346" spans="1:22" x14ac:dyDescent="0.25">
      <c r="A346" t="s">
        <v>138</v>
      </c>
      <c r="B346" t="s">
        <v>8</v>
      </c>
      <c r="C346" t="s">
        <v>31</v>
      </c>
      <c r="D346" t="s">
        <v>32</v>
      </c>
      <c r="E346" t="s">
        <v>33</v>
      </c>
      <c r="F346">
        <v>1</v>
      </c>
      <c r="G346" t="s">
        <v>54</v>
      </c>
      <c r="H346">
        <v>0</v>
      </c>
      <c r="I346">
        <v>0</v>
      </c>
      <c r="J346">
        <v>0</v>
      </c>
      <c r="K346">
        <v>0</v>
      </c>
      <c r="L346">
        <v>0</v>
      </c>
      <c r="M346">
        <v>0</v>
      </c>
      <c r="N346">
        <v>0</v>
      </c>
      <c r="O346">
        <v>0</v>
      </c>
      <c r="P346">
        <v>0</v>
      </c>
      <c r="Q346">
        <v>13</v>
      </c>
      <c r="R346" s="2">
        <v>42614</v>
      </c>
      <c r="S346" t="s">
        <v>11</v>
      </c>
      <c r="T346" t="s">
        <v>10</v>
      </c>
      <c r="U346" t="s">
        <v>74</v>
      </c>
      <c r="V346" t="s">
        <v>74</v>
      </c>
    </row>
    <row r="347" spans="1:22" x14ac:dyDescent="0.25">
      <c r="A347" t="s">
        <v>138</v>
      </c>
      <c r="B347" t="s">
        <v>8</v>
      </c>
      <c r="C347" t="s">
        <v>31</v>
      </c>
      <c r="D347" t="s">
        <v>32</v>
      </c>
      <c r="E347" t="s">
        <v>33</v>
      </c>
      <c r="F347">
        <v>1</v>
      </c>
      <c r="G347" t="s">
        <v>55</v>
      </c>
      <c r="H347">
        <v>2.0268009124554012</v>
      </c>
      <c r="I347">
        <v>22</v>
      </c>
      <c r="J347">
        <v>0.39443293962316961</v>
      </c>
      <c r="K347">
        <v>56</v>
      </c>
      <c r="L347">
        <v>21.079180538529101</v>
      </c>
      <c r="M347">
        <v>8669</v>
      </c>
      <c r="N347">
        <v>0</v>
      </c>
      <c r="O347">
        <v>0</v>
      </c>
      <c r="P347">
        <v>0</v>
      </c>
      <c r="Q347">
        <v>0</v>
      </c>
      <c r="R347" s="2">
        <v>42614</v>
      </c>
      <c r="S347" t="s">
        <v>11</v>
      </c>
      <c r="T347" t="s">
        <v>10</v>
      </c>
      <c r="U347" t="s">
        <v>74</v>
      </c>
      <c r="V347" t="s">
        <v>74</v>
      </c>
    </row>
    <row r="348" spans="1:22" x14ac:dyDescent="0.25">
      <c r="A348" t="s">
        <v>138</v>
      </c>
      <c r="B348" t="s">
        <v>8</v>
      </c>
      <c r="C348" t="s">
        <v>31</v>
      </c>
      <c r="D348" t="s">
        <v>32</v>
      </c>
      <c r="E348" t="s">
        <v>33</v>
      </c>
      <c r="F348">
        <v>2</v>
      </c>
      <c r="G348" t="s">
        <v>53</v>
      </c>
      <c r="H348">
        <v>17.359197776817059</v>
      </c>
      <c r="I348">
        <v>347</v>
      </c>
      <c r="J348">
        <v>0</v>
      </c>
      <c r="K348">
        <v>0</v>
      </c>
      <c r="L348">
        <v>0.17734284812256559</v>
      </c>
      <c r="M348">
        <v>5</v>
      </c>
      <c r="N348">
        <v>0</v>
      </c>
      <c r="O348">
        <v>0</v>
      </c>
      <c r="P348">
        <v>0</v>
      </c>
      <c r="Q348">
        <v>0</v>
      </c>
      <c r="R348" s="2">
        <v>42614</v>
      </c>
      <c r="S348" t="s">
        <v>11</v>
      </c>
      <c r="T348" t="s">
        <v>10</v>
      </c>
      <c r="U348" t="s">
        <v>74</v>
      </c>
      <c r="V348" t="s">
        <v>74</v>
      </c>
    </row>
    <row r="349" spans="1:22" x14ac:dyDescent="0.25">
      <c r="A349" t="s">
        <v>138</v>
      </c>
      <c r="B349" t="s">
        <v>8</v>
      </c>
      <c r="C349" t="s">
        <v>31</v>
      </c>
      <c r="D349" t="s">
        <v>32</v>
      </c>
      <c r="E349" t="s">
        <v>33</v>
      </c>
      <c r="F349">
        <v>2</v>
      </c>
      <c r="G349" t="s">
        <v>54</v>
      </c>
      <c r="H349">
        <v>0</v>
      </c>
      <c r="I349">
        <v>0</v>
      </c>
      <c r="J349">
        <v>0</v>
      </c>
      <c r="K349">
        <v>0</v>
      </c>
      <c r="L349">
        <v>0</v>
      </c>
      <c r="M349">
        <v>0</v>
      </c>
      <c r="N349">
        <v>0</v>
      </c>
      <c r="O349">
        <v>0</v>
      </c>
      <c r="P349">
        <v>0</v>
      </c>
      <c r="Q349">
        <v>26</v>
      </c>
      <c r="R349" s="2">
        <v>42614</v>
      </c>
      <c r="S349" t="s">
        <v>11</v>
      </c>
      <c r="T349" t="s">
        <v>10</v>
      </c>
      <c r="U349" t="s">
        <v>74</v>
      </c>
      <c r="V349" t="s">
        <v>74</v>
      </c>
    </row>
    <row r="350" spans="1:22" x14ac:dyDescent="0.25">
      <c r="A350" t="s">
        <v>138</v>
      </c>
      <c r="B350" t="s">
        <v>8</v>
      </c>
      <c r="C350" t="s">
        <v>31</v>
      </c>
      <c r="D350" t="s">
        <v>32</v>
      </c>
      <c r="E350" t="s">
        <v>33</v>
      </c>
      <c r="F350">
        <v>2</v>
      </c>
      <c r="G350" t="s">
        <v>55</v>
      </c>
      <c r="H350">
        <v>2.1214100493668382</v>
      </c>
      <c r="I350">
        <v>47</v>
      </c>
      <c r="J350">
        <v>0.52746155558209684</v>
      </c>
      <c r="K350">
        <v>91</v>
      </c>
      <c r="L350">
        <v>16.44216184974902</v>
      </c>
      <c r="M350">
        <v>8244</v>
      </c>
      <c r="N350">
        <v>0</v>
      </c>
      <c r="O350">
        <v>0</v>
      </c>
      <c r="P350">
        <v>0</v>
      </c>
      <c r="Q350">
        <v>0</v>
      </c>
      <c r="R350" s="2">
        <v>42614</v>
      </c>
      <c r="S350" t="s">
        <v>11</v>
      </c>
      <c r="T350" t="s">
        <v>10</v>
      </c>
      <c r="U350" t="s">
        <v>74</v>
      </c>
      <c r="V350" t="s">
        <v>74</v>
      </c>
    </row>
    <row r="351" spans="1:22" x14ac:dyDescent="0.25">
      <c r="A351" t="s">
        <v>138</v>
      </c>
      <c r="B351" t="s">
        <v>8</v>
      </c>
      <c r="C351" t="s">
        <v>31</v>
      </c>
      <c r="D351" t="s">
        <v>32</v>
      </c>
      <c r="E351" t="s">
        <v>33</v>
      </c>
      <c r="F351">
        <v>3</v>
      </c>
      <c r="G351" t="s">
        <v>53</v>
      </c>
      <c r="H351">
        <v>0.40910367524114161</v>
      </c>
      <c r="I351">
        <v>29</v>
      </c>
      <c r="J351">
        <v>0</v>
      </c>
      <c r="K351">
        <v>0</v>
      </c>
      <c r="L351">
        <v>0.69676408831451697</v>
      </c>
      <c r="M351">
        <v>18</v>
      </c>
      <c r="N351">
        <v>0</v>
      </c>
      <c r="O351">
        <v>0</v>
      </c>
      <c r="P351">
        <v>0</v>
      </c>
      <c r="Q351">
        <v>0</v>
      </c>
      <c r="R351" s="2">
        <v>42614</v>
      </c>
      <c r="S351" t="s">
        <v>11</v>
      </c>
      <c r="T351" t="s">
        <v>10</v>
      </c>
      <c r="U351" t="s">
        <v>74</v>
      </c>
      <c r="V351" t="s">
        <v>74</v>
      </c>
    </row>
    <row r="352" spans="1:22" x14ac:dyDescent="0.25">
      <c r="A352" t="s">
        <v>138</v>
      </c>
      <c r="B352" t="s">
        <v>8</v>
      </c>
      <c r="C352" t="s">
        <v>31</v>
      </c>
      <c r="D352" t="s">
        <v>32</v>
      </c>
      <c r="E352" t="s">
        <v>33</v>
      </c>
      <c r="F352">
        <v>3</v>
      </c>
      <c r="G352" t="s">
        <v>54</v>
      </c>
      <c r="H352">
        <v>0</v>
      </c>
      <c r="I352">
        <v>0</v>
      </c>
      <c r="J352">
        <v>0</v>
      </c>
      <c r="K352">
        <v>0</v>
      </c>
      <c r="L352">
        <v>0</v>
      </c>
      <c r="M352">
        <v>0</v>
      </c>
      <c r="N352">
        <v>0</v>
      </c>
      <c r="O352">
        <v>0</v>
      </c>
      <c r="P352">
        <v>0</v>
      </c>
      <c r="Q352">
        <v>10</v>
      </c>
      <c r="R352" s="2">
        <v>42614</v>
      </c>
      <c r="S352" t="s">
        <v>11</v>
      </c>
      <c r="T352" t="s">
        <v>10</v>
      </c>
      <c r="U352" t="s">
        <v>74</v>
      </c>
      <c r="V352" t="s">
        <v>74</v>
      </c>
    </row>
    <row r="353" spans="1:22" x14ac:dyDescent="0.25">
      <c r="A353" t="s">
        <v>138</v>
      </c>
      <c r="B353" t="s">
        <v>8</v>
      </c>
      <c r="C353" t="s">
        <v>31</v>
      </c>
      <c r="D353" t="s">
        <v>32</v>
      </c>
      <c r="E353" t="s">
        <v>33</v>
      </c>
      <c r="F353">
        <v>3</v>
      </c>
      <c r="G353" t="s">
        <v>55</v>
      </c>
      <c r="H353">
        <v>2.1753715981375321</v>
      </c>
      <c r="I353">
        <v>23</v>
      </c>
      <c r="J353">
        <v>0.25640229595190989</v>
      </c>
      <c r="K353">
        <v>76</v>
      </c>
      <c r="L353">
        <v>16.330108616856769</v>
      </c>
      <c r="M353">
        <v>8604</v>
      </c>
      <c r="N353">
        <v>0</v>
      </c>
      <c r="O353">
        <v>0</v>
      </c>
      <c r="P353">
        <v>0</v>
      </c>
      <c r="Q353">
        <v>0</v>
      </c>
      <c r="R353" s="2">
        <v>42614</v>
      </c>
      <c r="S353" t="s">
        <v>11</v>
      </c>
      <c r="T353" t="s">
        <v>10</v>
      </c>
      <c r="U353" t="s">
        <v>74</v>
      </c>
      <c r="V353" t="s">
        <v>74</v>
      </c>
    </row>
    <row r="354" spans="1:22" x14ac:dyDescent="0.25">
      <c r="A354" t="s">
        <v>75</v>
      </c>
      <c r="B354" t="s">
        <v>13</v>
      </c>
      <c r="C354" t="s">
        <v>26</v>
      </c>
      <c r="D354" t="s">
        <v>27</v>
      </c>
      <c r="E354" t="s">
        <v>28</v>
      </c>
      <c r="F354">
        <v>1</v>
      </c>
      <c r="G354" t="s">
        <v>54</v>
      </c>
      <c r="H354">
        <v>2.0669619382460298</v>
      </c>
      <c r="I354">
        <v>24</v>
      </c>
      <c r="J354">
        <v>0</v>
      </c>
      <c r="K354">
        <v>0</v>
      </c>
      <c r="L354">
        <v>0</v>
      </c>
      <c r="M354">
        <v>0</v>
      </c>
      <c r="N354">
        <v>0</v>
      </c>
      <c r="O354">
        <v>0</v>
      </c>
      <c r="P354">
        <v>0</v>
      </c>
      <c r="Q354">
        <v>8736</v>
      </c>
      <c r="R354" s="2">
        <v>42614</v>
      </c>
      <c r="S354" t="s">
        <v>10</v>
      </c>
      <c r="T354" t="s">
        <v>11</v>
      </c>
      <c r="U354" t="s">
        <v>74</v>
      </c>
      <c r="V354" t="s">
        <v>74</v>
      </c>
    </row>
    <row r="355" spans="1:22" x14ac:dyDescent="0.25">
      <c r="A355" t="s">
        <v>75</v>
      </c>
      <c r="B355" t="s">
        <v>13</v>
      </c>
      <c r="C355" t="s">
        <v>26</v>
      </c>
      <c r="D355" t="s">
        <v>27</v>
      </c>
      <c r="E355" t="s">
        <v>28</v>
      </c>
      <c r="F355">
        <v>2</v>
      </c>
      <c r="G355" t="s">
        <v>53</v>
      </c>
      <c r="H355">
        <v>15.41340846002946</v>
      </c>
      <c r="I355">
        <v>259</v>
      </c>
      <c r="J355">
        <v>0</v>
      </c>
      <c r="K355">
        <v>0</v>
      </c>
      <c r="L355">
        <v>2.062297112287157</v>
      </c>
      <c r="M355">
        <v>50</v>
      </c>
      <c r="N355">
        <v>0</v>
      </c>
      <c r="O355">
        <v>0</v>
      </c>
      <c r="P355">
        <v>0</v>
      </c>
      <c r="Q355">
        <v>0</v>
      </c>
      <c r="R355" s="2">
        <v>42614</v>
      </c>
      <c r="S355" t="s">
        <v>10</v>
      </c>
      <c r="T355" t="s">
        <v>11</v>
      </c>
      <c r="U355" t="s">
        <v>74</v>
      </c>
      <c r="V355" t="s">
        <v>74</v>
      </c>
    </row>
    <row r="356" spans="1:22" x14ac:dyDescent="0.25">
      <c r="A356" t="s">
        <v>75</v>
      </c>
      <c r="B356" t="s">
        <v>13</v>
      </c>
      <c r="C356" t="s">
        <v>26</v>
      </c>
      <c r="D356" t="s">
        <v>27</v>
      </c>
      <c r="E356" t="s">
        <v>28</v>
      </c>
      <c r="F356">
        <v>2</v>
      </c>
      <c r="G356" t="s">
        <v>54</v>
      </c>
      <c r="H356">
        <v>4.5824698999741997</v>
      </c>
      <c r="I356">
        <v>111</v>
      </c>
      <c r="J356">
        <v>0</v>
      </c>
      <c r="K356">
        <v>0</v>
      </c>
      <c r="L356">
        <v>0</v>
      </c>
      <c r="M356">
        <v>0</v>
      </c>
      <c r="N356">
        <v>0</v>
      </c>
      <c r="O356">
        <v>0</v>
      </c>
      <c r="P356">
        <v>0</v>
      </c>
      <c r="Q356">
        <v>8340</v>
      </c>
      <c r="R356" s="2">
        <v>42614</v>
      </c>
      <c r="S356" t="s">
        <v>10</v>
      </c>
      <c r="T356" t="s">
        <v>11</v>
      </c>
      <c r="U356" t="s">
        <v>74</v>
      </c>
      <c r="V356" t="s">
        <v>74</v>
      </c>
    </row>
    <row r="357" spans="1:22" x14ac:dyDescent="0.25">
      <c r="A357" t="s">
        <v>75</v>
      </c>
      <c r="B357" t="s">
        <v>13</v>
      </c>
      <c r="C357" t="s">
        <v>26</v>
      </c>
      <c r="D357" t="s">
        <v>27</v>
      </c>
      <c r="E357" t="s">
        <v>28</v>
      </c>
      <c r="F357">
        <v>3</v>
      </c>
      <c r="G357" t="s">
        <v>53</v>
      </c>
      <c r="H357">
        <v>0.95282876207604961</v>
      </c>
      <c r="I357">
        <v>30</v>
      </c>
      <c r="J357">
        <v>0</v>
      </c>
      <c r="K357">
        <v>0</v>
      </c>
      <c r="L357">
        <v>1.0836021948424761</v>
      </c>
      <c r="M357">
        <v>26</v>
      </c>
      <c r="N357">
        <v>0</v>
      </c>
      <c r="O357">
        <v>0</v>
      </c>
      <c r="P357">
        <v>0</v>
      </c>
      <c r="Q357">
        <v>0</v>
      </c>
      <c r="R357" s="2">
        <v>42614</v>
      </c>
      <c r="S357" t="s">
        <v>10</v>
      </c>
      <c r="T357" t="s">
        <v>11</v>
      </c>
      <c r="U357" t="s">
        <v>74</v>
      </c>
      <c r="V357" t="s">
        <v>74</v>
      </c>
    </row>
    <row r="358" spans="1:22" x14ac:dyDescent="0.25">
      <c r="A358" t="s">
        <v>75</v>
      </c>
      <c r="B358" t="s">
        <v>13</v>
      </c>
      <c r="C358" t="s">
        <v>26</v>
      </c>
      <c r="D358" t="s">
        <v>27</v>
      </c>
      <c r="E358" t="s">
        <v>28</v>
      </c>
      <c r="F358">
        <v>3</v>
      </c>
      <c r="G358" t="s">
        <v>54</v>
      </c>
      <c r="H358">
        <v>3.659556794651166</v>
      </c>
      <c r="I358">
        <v>41</v>
      </c>
      <c r="J358">
        <v>0</v>
      </c>
      <c r="K358">
        <v>0</v>
      </c>
      <c r="L358">
        <v>0</v>
      </c>
      <c r="M358">
        <v>0</v>
      </c>
      <c r="N358">
        <v>0</v>
      </c>
      <c r="O358">
        <v>0</v>
      </c>
      <c r="P358">
        <v>0</v>
      </c>
      <c r="Q358">
        <v>8663</v>
      </c>
      <c r="R358" s="2">
        <v>42614</v>
      </c>
      <c r="S358" t="s">
        <v>10</v>
      </c>
      <c r="T358" t="s">
        <v>11</v>
      </c>
      <c r="U358" t="s">
        <v>74</v>
      </c>
      <c r="V358" t="s">
        <v>74</v>
      </c>
    </row>
    <row r="359" spans="1:22" x14ac:dyDescent="0.25">
      <c r="A359" t="s">
        <v>75</v>
      </c>
      <c r="B359" t="s">
        <v>13</v>
      </c>
      <c r="C359" t="s">
        <v>29</v>
      </c>
      <c r="D359" t="s">
        <v>30</v>
      </c>
      <c r="E359" t="s">
        <v>28</v>
      </c>
      <c r="F359">
        <v>1</v>
      </c>
      <c r="G359" t="s">
        <v>53</v>
      </c>
      <c r="H359">
        <v>3.3150131371042701</v>
      </c>
      <c r="I359">
        <v>131</v>
      </c>
      <c r="J359">
        <v>0</v>
      </c>
      <c r="K359">
        <v>0</v>
      </c>
      <c r="L359">
        <v>0.44098034470877701</v>
      </c>
      <c r="M359">
        <v>23</v>
      </c>
      <c r="N359">
        <v>0</v>
      </c>
      <c r="O359">
        <v>0</v>
      </c>
      <c r="P359">
        <v>0</v>
      </c>
      <c r="Q359">
        <v>0</v>
      </c>
      <c r="R359" s="2">
        <v>42614</v>
      </c>
      <c r="S359" t="s">
        <v>10</v>
      </c>
      <c r="T359" t="s">
        <v>11</v>
      </c>
      <c r="U359" t="s">
        <v>74</v>
      </c>
      <c r="V359" t="s">
        <v>74</v>
      </c>
    </row>
    <row r="360" spans="1:22" x14ac:dyDescent="0.25">
      <c r="A360" t="s">
        <v>75</v>
      </c>
      <c r="B360" t="s">
        <v>13</v>
      </c>
      <c r="C360" t="s">
        <v>29</v>
      </c>
      <c r="D360" t="s">
        <v>30</v>
      </c>
      <c r="E360" t="s">
        <v>28</v>
      </c>
      <c r="F360">
        <v>1</v>
      </c>
      <c r="G360" t="s">
        <v>54</v>
      </c>
      <c r="H360">
        <v>5.0633836043245877</v>
      </c>
      <c r="I360">
        <v>103</v>
      </c>
      <c r="J360">
        <v>0</v>
      </c>
      <c r="K360">
        <v>0</v>
      </c>
      <c r="L360">
        <v>0</v>
      </c>
      <c r="M360">
        <v>0</v>
      </c>
      <c r="N360">
        <v>0</v>
      </c>
      <c r="O360">
        <v>0</v>
      </c>
      <c r="P360">
        <v>0</v>
      </c>
      <c r="Q360">
        <v>8503</v>
      </c>
      <c r="R360" s="2">
        <v>42614</v>
      </c>
      <c r="S360" t="s">
        <v>10</v>
      </c>
      <c r="T360" t="s">
        <v>11</v>
      </c>
      <c r="U360" t="s">
        <v>74</v>
      </c>
      <c r="V360" t="s">
        <v>74</v>
      </c>
    </row>
    <row r="361" spans="1:22" x14ac:dyDescent="0.25">
      <c r="A361" t="s">
        <v>75</v>
      </c>
      <c r="B361" t="s">
        <v>13</v>
      </c>
      <c r="C361" t="s">
        <v>29</v>
      </c>
      <c r="D361" t="s">
        <v>30</v>
      </c>
      <c r="E361" t="s">
        <v>28</v>
      </c>
      <c r="F361">
        <v>2</v>
      </c>
      <c r="G361" t="s">
        <v>53</v>
      </c>
      <c r="H361">
        <v>38.014111180458698</v>
      </c>
      <c r="I361">
        <v>457</v>
      </c>
      <c r="J361">
        <v>0</v>
      </c>
      <c r="K361">
        <v>0</v>
      </c>
      <c r="L361">
        <v>0.74255375206440488</v>
      </c>
      <c r="M361">
        <v>21</v>
      </c>
      <c r="N361">
        <v>0</v>
      </c>
      <c r="O361">
        <v>0</v>
      </c>
      <c r="P361">
        <v>0</v>
      </c>
      <c r="Q361">
        <v>0</v>
      </c>
      <c r="R361" s="2">
        <v>42614</v>
      </c>
      <c r="S361" t="s">
        <v>10</v>
      </c>
      <c r="T361" t="s">
        <v>11</v>
      </c>
      <c r="U361" t="s">
        <v>74</v>
      </c>
      <c r="V361" t="s">
        <v>74</v>
      </c>
    </row>
    <row r="362" spans="1:22" x14ac:dyDescent="0.25">
      <c r="A362" t="s">
        <v>75</v>
      </c>
      <c r="B362" t="s">
        <v>13</v>
      </c>
      <c r="C362" t="s">
        <v>29</v>
      </c>
      <c r="D362" t="s">
        <v>30</v>
      </c>
      <c r="E362" t="s">
        <v>28</v>
      </c>
      <c r="F362">
        <v>2</v>
      </c>
      <c r="G362" t="s">
        <v>54</v>
      </c>
      <c r="H362">
        <v>4.4101617469861267</v>
      </c>
      <c r="I362">
        <v>75</v>
      </c>
      <c r="J362">
        <v>0</v>
      </c>
      <c r="K362">
        <v>0</v>
      </c>
      <c r="L362">
        <v>0</v>
      </c>
      <c r="M362">
        <v>0</v>
      </c>
      <c r="N362">
        <v>0</v>
      </c>
      <c r="O362">
        <v>0</v>
      </c>
      <c r="P362">
        <v>0</v>
      </c>
      <c r="Q362">
        <v>8207</v>
      </c>
      <c r="R362" s="2">
        <v>42614</v>
      </c>
      <c r="S362" t="s">
        <v>10</v>
      </c>
      <c r="T362" t="s">
        <v>11</v>
      </c>
      <c r="U362" t="s">
        <v>74</v>
      </c>
      <c r="V362" t="s">
        <v>74</v>
      </c>
    </row>
    <row r="363" spans="1:22" x14ac:dyDescent="0.25">
      <c r="A363" t="s">
        <v>75</v>
      </c>
      <c r="B363" t="s">
        <v>13</v>
      </c>
      <c r="C363" t="s">
        <v>29</v>
      </c>
      <c r="D363" t="s">
        <v>30</v>
      </c>
      <c r="E363" t="s">
        <v>28</v>
      </c>
      <c r="F363">
        <v>3</v>
      </c>
      <c r="G363" t="s">
        <v>53</v>
      </c>
      <c r="H363">
        <v>2.9680399045649501</v>
      </c>
      <c r="I363">
        <v>75</v>
      </c>
      <c r="J363">
        <v>0</v>
      </c>
      <c r="K363">
        <v>0</v>
      </c>
      <c r="L363">
        <v>2.357627378034215</v>
      </c>
      <c r="M363">
        <v>53</v>
      </c>
      <c r="N363">
        <v>0</v>
      </c>
      <c r="O363">
        <v>0</v>
      </c>
      <c r="P363">
        <v>0</v>
      </c>
      <c r="Q363">
        <v>0</v>
      </c>
      <c r="R363" s="2">
        <v>42614</v>
      </c>
      <c r="S363" t="s">
        <v>10</v>
      </c>
      <c r="T363" t="s">
        <v>11</v>
      </c>
      <c r="U363" t="s">
        <v>74</v>
      </c>
      <c r="V363" t="s">
        <v>74</v>
      </c>
    </row>
    <row r="364" spans="1:22" x14ac:dyDescent="0.25">
      <c r="A364" t="s">
        <v>75</v>
      </c>
      <c r="B364" t="s">
        <v>13</v>
      </c>
      <c r="C364" t="s">
        <v>29</v>
      </c>
      <c r="D364" t="s">
        <v>30</v>
      </c>
      <c r="E364" t="s">
        <v>28</v>
      </c>
      <c r="F364">
        <v>3</v>
      </c>
      <c r="G364" t="s">
        <v>54</v>
      </c>
      <c r="H364">
        <v>5.6055576833322229</v>
      </c>
      <c r="I364">
        <v>51</v>
      </c>
      <c r="J364">
        <v>0</v>
      </c>
      <c r="K364">
        <v>0</v>
      </c>
      <c r="L364">
        <v>0</v>
      </c>
      <c r="M364">
        <v>0</v>
      </c>
      <c r="N364">
        <v>0</v>
      </c>
      <c r="O364">
        <v>0</v>
      </c>
      <c r="P364">
        <v>0</v>
      </c>
      <c r="Q364">
        <v>8581</v>
      </c>
      <c r="R364" s="2">
        <v>42614</v>
      </c>
      <c r="S364" t="s">
        <v>10</v>
      </c>
      <c r="T364" t="s">
        <v>11</v>
      </c>
      <c r="U364" t="s">
        <v>74</v>
      </c>
      <c r="V364" t="s">
        <v>74</v>
      </c>
    </row>
    <row r="365" spans="1:22" x14ac:dyDescent="0.25">
      <c r="A365" t="s">
        <v>75</v>
      </c>
      <c r="B365" t="s">
        <v>13</v>
      </c>
      <c r="C365" t="s">
        <v>31</v>
      </c>
      <c r="D365" t="s">
        <v>32</v>
      </c>
      <c r="E365" t="s">
        <v>33</v>
      </c>
      <c r="F365">
        <v>1</v>
      </c>
      <c r="G365" t="s">
        <v>53</v>
      </c>
      <c r="H365">
        <v>1.341279741877381</v>
      </c>
      <c r="I365">
        <v>67</v>
      </c>
      <c r="J365">
        <v>0</v>
      </c>
      <c r="K365">
        <v>0</v>
      </c>
      <c r="L365">
        <v>4.7575623694470222E-2</v>
      </c>
      <c r="M365">
        <v>7</v>
      </c>
      <c r="N365">
        <v>0</v>
      </c>
      <c r="O365">
        <v>0</v>
      </c>
      <c r="P365">
        <v>0</v>
      </c>
      <c r="Q365">
        <v>0</v>
      </c>
      <c r="R365" s="2">
        <v>42614</v>
      </c>
      <c r="S365" t="s">
        <v>10</v>
      </c>
      <c r="T365" t="s">
        <v>11</v>
      </c>
      <c r="U365" t="s">
        <v>74</v>
      </c>
      <c r="V365" t="s">
        <v>74</v>
      </c>
    </row>
    <row r="366" spans="1:22" x14ac:dyDescent="0.25">
      <c r="A366" t="s">
        <v>75</v>
      </c>
      <c r="B366" t="s">
        <v>13</v>
      </c>
      <c r="C366" t="s">
        <v>31</v>
      </c>
      <c r="D366" t="s">
        <v>32</v>
      </c>
      <c r="E366" t="s">
        <v>33</v>
      </c>
      <c r="F366">
        <v>1</v>
      </c>
      <c r="G366" t="s">
        <v>54</v>
      </c>
      <c r="H366">
        <v>3.778040140291413</v>
      </c>
      <c r="I366">
        <v>48</v>
      </c>
      <c r="J366">
        <v>0</v>
      </c>
      <c r="K366">
        <v>0</v>
      </c>
      <c r="L366">
        <v>0</v>
      </c>
      <c r="M366">
        <v>0</v>
      </c>
      <c r="N366">
        <v>0</v>
      </c>
      <c r="O366">
        <v>0</v>
      </c>
      <c r="P366">
        <v>0</v>
      </c>
      <c r="Q366">
        <v>8638</v>
      </c>
      <c r="R366" s="2">
        <v>42614</v>
      </c>
      <c r="S366" t="s">
        <v>10</v>
      </c>
      <c r="T366" t="s">
        <v>11</v>
      </c>
      <c r="U366" t="s">
        <v>74</v>
      </c>
      <c r="V366" t="s">
        <v>74</v>
      </c>
    </row>
    <row r="367" spans="1:22" x14ac:dyDescent="0.25">
      <c r="A367" t="s">
        <v>75</v>
      </c>
      <c r="B367" t="s">
        <v>13</v>
      </c>
      <c r="C367" t="s">
        <v>31</v>
      </c>
      <c r="D367" t="s">
        <v>32</v>
      </c>
      <c r="E367" t="s">
        <v>33</v>
      </c>
      <c r="F367">
        <v>2</v>
      </c>
      <c r="G367" t="s">
        <v>53</v>
      </c>
      <c r="H367">
        <v>32.575039196865049</v>
      </c>
      <c r="I367">
        <v>447</v>
      </c>
      <c r="J367">
        <v>0</v>
      </c>
      <c r="K367">
        <v>0</v>
      </c>
      <c r="L367">
        <v>0.36841421605102792</v>
      </c>
      <c r="M367">
        <v>12</v>
      </c>
      <c r="N367">
        <v>0</v>
      </c>
      <c r="O367">
        <v>0</v>
      </c>
      <c r="P367">
        <v>0</v>
      </c>
      <c r="Q367">
        <v>0</v>
      </c>
      <c r="R367" s="2">
        <v>42614</v>
      </c>
      <c r="S367" t="s">
        <v>10</v>
      </c>
      <c r="T367" t="s">
        <v>11</v>
      </c>
      <c r="U367" t="s">
        <v>74</v>
      </c>
      <c r="V367" t="s">
        <v>74</v>
      </c>
    </row>
    <row r="368" spans="1:22" x14ac:dyDescent="0.25">
      <c r="A368" t="s">
        <v>75</v>
      </c>
      <c r="B368" t="s">
        <v>13</v>
      </c>
      <c r="C368" t="s">
        <v>31</v>
      </c>
      <c r="D368" t="s">
        <v>32</v>
      </c>
      <c r="E368" t="s">
        <v>33</v>
      </c>
      <c r="F368">
        <v>2</v>
      </c>
      <c r="G368" t="s">
        <v>54</v>
      </c>
      <c r="H368">
        <v>5.6019867140245907</v>
      </c>
      <c r="I368">
        <v>98</v>
      </c>
      <c r="J368">
        <v>0</v>
      </c>
      <c r="K368">
        <v>0</v>
      </c>
      <c r="L368">
        <v>0</v>
      </c>
      <c r="M368">
        <v>0</v>
      </c>
      <c r="N368">
        <v>0</v>
      </c>
      <c r="O368">
        <v>0</v>
      </c>
      <c r="P368">
        <v>0</v>
      </c>
      <c r="Q368">
        <v>8203</v>
      </c>
      <c r="R368" s="2">
        <v>42614</v>
      </c>
      <c r="S368" t="s">
        <v>10</v>
      </c>
      <c r="T368" t="s">
        <v>11</v>
      </c>
      <c r="U368" t="s">
        <v>74</v>
      </c>
      <c r="V368" t="s">
        <v>74</v>
      </c>
    </row>
    <row r="369" spans="1:22" x14ac:dyDescent="0.25">
      <c r="A369" t="s">
        <v>75</v>
      </c>
      <c r="B369" t="s">
        <v>13</v>
      </c>
      <c r="C369" t="s">
        <v>31</v>
      </c>
      <c r="D369" t="s">
        <v>32</v>
      </c>
      <c r="E369" t="s">
        <v>33</v>
      </c>
      <c r="F369">
        <v>3</v>
      </c>
      <c r="G369" t="s">
        <v>53</v>
      </c>
      <c r="H369">
        <v>3.8760725330798329</v>
      </c>
      <c r="I369">
        <v>118</v>
      </c>
      <c r="J369">
        <v>0</v>
      </c>
      <c r="K369">
        <v>0</v>
      </c>
      <c r="L369">
        <v>0</v>
      </c>
      <c r="M369">
        <v>0</v>
      </c>
      <c r="N369">
        <v>0</v>
      </c>
      <c r="O369">
        <v>0</v>
      </c>
      <c r="P369">
        <v>0</v>
      </c>
      <c r="Q369">
        <v>0</v>
      </c>
      <c r="R369" s="2">
        <v>42614</v>
      </c>
      <c r="S369" t="s">
        <v>10</v>
      </c>
      <c r="T369" t="s">
        <v>11</v>
      </c>
      <c r="U369" t="s">
        <v>74</v>
      </c>
      <c r="V369" t="s">
        <v>74</v>
      </c>
    </row>
    <row r="370" spans="1:22" x14ac:dyDescent="0.25">
      <c r="A370" t="s">
        <v>75</v>
      </c>
      <c r="B370" t="s">
        <v>13</v>
      </c>
      <c r="C370" t="s">
        <v>31</v>
      </c>
      <c r="D370" t="s">
        <v>32</v>
      </c>
      <c r="E370" t="s">
        <v>33</v>
      </c>
      <c r="F370">
        <v>3</v>
      </c>
      <c r="G370" t="s">
        <v>54</v>
      </c>
      <c r="H370">
        <v>4.8645038956512296</v>
      </c>
      <c r="I370">
        <v>46</v>
      </c>
      <c r="J370">
        <v>0</v>
      </c>
      <c r="K370">
        <v>0</v>
      </c>
      <c r="L370">
        <v>0</v>
      </c>
      <c r="M370">
        <v>0</v>
      </c>
      <c r="N370">
        <v>0</v>
      </c>
      <c r="O370">
        <v>0</v>
      </c>
      <c r="P370">
        <v>0</v>
      </c>
      <c r="Q370">
        <v>8596</v>
      </c>
      <c r="R370" s="2">
        <v>42614</v>
      </c>
      <c r="S370" t="s">
        <v>10</v>
      </c>
      <c r="T370" t="s">
        <v>11</v>
      </c>
      <c r="U370" t="s">
        <v>74</v>
      </c>
      <c r="V370" t="s">
        <v>74</v>
      </c>
    </row>
    <row r="371" spans="1:22" x14ac:dyDescent="0.25">
      <c r="A371" t="s">
        <v>75</v>
      </c>
      <c r="B371" t="s">
        <v>13</v>
      </c>
      <c r="C371" t="s">
        <v>34</v>
      </c>
      <c r="D371" t="s">
        <v>32</v>
      </c>
      <c r="E371" t="s">
        <v>33</v>
      </c>
      <c r="F371">
        <v>1</v>
      </c>
      <c r="G371" t="s">
        <v>53</v>
      </c>
      <c r="H371">
        <v>1.341279741877381</v>
      </c>
      <c r="I371">
        <v>67</v>
      </c>
      <c r="J371">
        <v>0</v>
      </c>
      <c r="K371">
        <v>0</v>
      </c>
      <c r="L371">
        <v>4.7575623694470222E-2</v>
      </c>
      <c r="M371">
        <v>7</v>
      </c>
      <c r="N371">
        <v>0</v>
      </c>
      <c r="O371">
        <v>0</v>
      </c>
      <c r="P371">
        <v>0</v>
      </c>
      <c r="Q371">
        <v>0</v>
      </c>
      <c r="R371" s="2">
        <v>42614</v>
      </c>
      <c r="S371" t="s">
        <v>10</v>
      </c>
      <c r="T371" t="s">
        <v>11</v>
      </c>
      <c r="U371" t="s">
        <v>74</v>
      </c>
      <c r="V371" t="s">
        <v>74</v>
      </c>
    </row>
    <row r="372" spans="1:22" x14ac:dyDescent="0.25">
      <c r="A372" t="s">
        <v>75</v>
      </c>
      <c r="B372" t="s">
        <v>13</v>
      </c>
      <c r="C372" t="s">
        <v>34</v>
      </c>
      <c r="D372" t="s">
        <v>32</v>
      </c>
      <c r="E372" t="s">
        <v>33</v>
      </c>
      <c r="F372">
        <v>1</v>
      </c>
      <c r="G372" t="s">
        <v>54</v>
      </c>
      <c r="H372">
        <v>3.778040140291413</v>
      </c>
      <c r="I372">
        <v>48</v>
      </c>
      <c r="J372">
        <v>0</v>
      </c>
      <c r="K372">
        <v>0</v>
      </c>
      <c r="L372">
        <v>0</v>
      </c>
      <c r="M372">
        <v>0</v>
      </c>
      <c r="N372">
        <v>0</v>
      </c>
      <c r="O372">
        <v>0</v>
      </c>
      <c r="P372">
        <v>0</v>
      </c>
      <c r="Q372">
        <v>8638</v>
      </c>
      <c r="R372" s="2">
        <v>42614</v>
      </c>
      <c r="S372" t="s">
        <v>10</v>
      </c>
      <c r="T372" t="s">
        <v>11</v>
      </c>
      <c r="U372" t="s">
        <v>74</v>
      </c>
      <c r="V372" t="s">
        <v>74</v>
      </c>
    </row>
    <row r="373" spans="1:22" x14ac:dyDescent="0.25">
      <c r="A373" t="s">
        <v>75</v>
      </c>
      <c r="B373" t="s">
        <v>13</v>
      </c>
      <c r="C373" t="s">
        <v>34</v>
      </c>
      <c r="D373" t="s">
        <v>32</v>
      </c>
      <c r="E373" t="s">
        <v>33</v>
      </c>
      <c r="F373">
        <v>2</v>
      </c>
      <c r="G373" t="s">
        <v>53</v>
      </c>
      <c r="H373">
        <v>32.575039196865049</v>
      </c>
      <c r="I373">
        <v>447</v>
      </c>
      <c r="J373">
        <v>0</v>
      </c>
      <c r="K373">
        <v>0</v>
      </c>
      <c r="L373">
        <v>0.36841421605102792</v>
      </c>
      <c r="M373">
        <v>12</v>
      </c>
      <c r="N373">
        <v>0</v>
      </c>
      <c r="O373">
        <v>0</v>
      </c>
      <c r="P373">
        <v>0</v>
      </c>
      <c r="Q373">
        <v>0</v>
      </c>
      <c r="R373" s="2">
        <v>42614</v>
      </c>
      <c r="S373" t="s">
        <v>10</v>
      </c>
      <c r="T373" t="s">
        <v>11</v>
      </c>
      <c r="U373" t="s">
        <v>74</v>
      </c>
      <c r="V373" t="s">
        <v>74</v>
      </c>
    </row>
    <row r="374" spans="1:22" x14ac:dyDescent="0.25">
      <c r="A374" t="s">
        <v>75</v>
      </c>
      <c r="B374" t="s">
        <v>13</v>
      </c>
      <c r="C374" t="s">
        <v>34</v>
      </c>
      <c r="D374" t="s">
        <v>32</v>
      </c>
      <c r="E374" t="s">
        <v>33</v>
      </c>
      <c r="F374">
        <v>2</v>
      </c>
      <c r="G374" t="s">
        <v>54</v>
      </c>
      <c r="H374">
        <v>5.6019867140245907</v>
      </c>
      <c r="I374">
        <v>98</v>
      </c>
      <c r="J374">
        <v>0</v>
      </c>
      <c r="K374">
        <v>0</v>
      </c>
      <c r="L374">
        <v>0</v>
      </c>
      <c r="M374">
        <v>0</v>
      </c>
      <c r="N374">
        <v>0</v>
      </c>
      <c r="O374">
        <v>0</v>
      </c>
      <c r="P374">
        <v>0</v>
      </c>
      <c r="Q374">
        <v>8203</v>
      </c>
      <c r="R374" s="2">
        <v>42614</v>
      </c>
      <c r="S374" t="s">
        <v>10</v>
      </c>
      <c r="T374" t="s">
        <v>11</v>
      </c>
      <c r="U374" t="s">
        <v>74</v>
      </c>
      <c r="V374" t="s">
        <v>74</v>
      </c>
    </row>
    <row r="375" spans="1:22" x14ac:dyDescent="0.25">
      <c r="A375" t="s">
        <v>75</v>
      </c>
      <c r="B375" t="s">
        <v>13</v>
      </c>
      <c r="C375" t="s">
        <v>34</v>
      </c>
      <c r="D375" t="s">
        <v>32</v>
      </c>
      <c r="E375" t="s">
        <v>33</v>
      </c>
      <c r="F375">
        <v>3</v>
      </c>
      <c r="G375" t="s">
        <v>53</v>
      </c>
      <c r="H375">
        <v>3.8760725330798329</v>
      </c>
      <c r="I375">
        <v>118</v>
      </c>
      <c r="J375">
        <v>0</v>
      </c>
      <c r="K375">
        <v>0</v>
      </c>
      <c r="L375">
        <v>0</v>
      </c>
      <c r="M375">
        <v>0</v>
      </c>
      <c r="N375">
        <v>0</v>
      </c>
      <c r="O375">
        <v>0</v>
      </c>
      <c r="P375">
        <v>0</v>
      </c>
      <c r="Q375">
        <v>0</v>
      </c>
      <c r="R375" s="2">
        <v>42614</v>
      </c>
      <c r="S375" t="s">
        <v>10</v>
      </c>
      <c r="T375" t="s">
        <v>11</v>
      </c>
      <c r="U375" t="s">
        <v>74</v>
      </c>
      <c r="V375" t="s">
        <v>74</v>
      </c>
    </row>
    <row r="376" spans="1:22" x14ac:dyDescent="0.25">
      <c r="A376" t="s">
        <v>75</v>
      </c>
      <c r="B376" t="s">
        <v>13</v>
      </c>
      <c r="C376" t="s">
        <v>34</v>
      </c>
      <c r="D376" t="s">
        <v>32</v>
      </c>
      <c r="E376" t="s">
        <v>33</v>
      </c>
      <c r="F376">
        <v>3</v>
      </c>
      <c r="G376" t="s">
        <v>54</v>
      </c>
      <c r="H376">
        <v>4.8645038956512296</v>
      </c>
      <c r="I376">
        <v>46</v>
      </c>
      <c r="J376">
        <v>0</v>
      </c>
      <c r="K376">
        <v>0</v>
      </c>
      <c r="L376">
        <v>0</v>
      </c>
      <c r="M376">
        <v>0</v>
      </c>
      <c r="N376">
        <v>0</v>
      </c>
      <c r="O376">
        <v>0</v>
      </c>
      <c r="P376">
        <v>0</v>
      </c>
      <c r="Q376">
        <v>8596</v>
      </c>
      <c r="R376" s="2">
        <v>42614</v>
      </c>
      <c r="S376" t="s">
        <v>10</v>
      </c>
      <c r="T376" t="s">
        <v>11</v>
      </c>
      <c r="U376" t="s">
        <v>74</v>
      </c>
      <c r="V376" t="s">
        <v>74</v>
      </c>
    </row>
    <row r="377" spans="1:22" x14ac:dyDescent="0.25">
      <c r="A377" t="s">
        <v>75</v>
      </c>
      <c r="B377" t="s">
        <v>13</v>
      </c>
      <c r="C377" t="s">
        <v>35</v>
      </c>
      <c r="D377" t="s">
        <v>36</v>
      </c>
      <c r="E377" t="s">
        <v>37</v>
      </c>
      <c r="F377">
        <v>1</v>
      </c>
      <c r="G377" t="s">
        <v>53</v>
      </c>
      <c r="H377">
        <v>1.7160479169708061</v>
      </c>
      <c r="I377">
        <v>73</v>
      </c>
      <c r="J377">
        <v>0</v>
      </c>
      <c r="K377">
        <v>0</v>
      </c>
      <c r="L377">
        <v>0</v>
      </c>
      <c r="M377">
        <v>0</v>
      </c>
      <c r="N377">
        <v>0</v>
      </c>
      <c r="O377">
        <v>0</v>
      </c>
      <c r="P377">
        <v>0</v>
      </c>
      <c r="Q377">
        <v>0</v>
      </c>
      <c r="R377" s="2">
        <v>42614</v>
      </c>
      <c r="S377" t="s">
        <v>10</v>
      </c>
      <c r="T377" t="s">
        <v>11</v>
      </c>
      <c r="U377" t="s">
        <v>74</v>
      </c>
      <c r="V377" t="s">
        <v>74</v>
      </c>
    </row>
    <row r="378" spans="1:22" x14ac:dyDescent="0.25">
      <c r="A378" t="s">
        <v>75</v>
      </c>
      <c r="B378" t="s">
        <v>13</v>
      </c>
      <c r="C378" t="s">
        <v>35</v>
      </c>
      <c r="D378" t="s">
        <v>36</v>
      </c>
      <c r="E378" t="s">
        <v>37</v>
      </c>
      <c r="F378">
        <v>1</v>
      </c>
      <c r="G378" t="s">
        <v>54</v>
      </c>
      <c r="H378">
        <v>3.5009203044080102</v>
      </c>
      <c r="I378">
        <v>44</v>
      </c>
      <c r="J378">
        <v>0</v>
      </c>
      <c r="K378">
        <v>0</v>
      </c>
      <c r="L378">
        <v>0</v>
      </c>
      <c r="M378">
        <v>0</v>
      </c>
      <c r="N378">
        <v>0</v>
      </c>
      <c r="O378">
        <v>0</v>
      </c>
      <c r="P378">
        <v>0</v>
      </c>
      <c r="Q378">
        <v>8643</v>
      </c>
      <c r="R378" s="2">
        <v>42614</v>
      </c>
      <c r="S378" t="s">
        <v>10</v>
      </c>
      <c r="T378" t="s">
        <v>11</v>
      </c>
      <c r="U378" t="s">
        <v>74</v>
      </c>
      <c r="V378" t="s">
        <v>74</v>
      </c>
    </row>
    <row r="379" spans="1:22" x14ac:dyDescent="0.25">
      <c r="A379" t="s">
        <v>75</v>
      </c>
      <c r="B379" t="s">
        <v>13</v>
      </c>
      <c r="C379" t="s">
        <v>35</v>
      </c>
      <c r="D379" t="s">
        <v>36</v>
      </c>
      <c r="E379" t="s">
        <v>37</v>
      </c>
      <c r="F379">
        <v>2</v>
      </c>
      <c r="G379" t="s">
        <v>53</v>
      </c>
      <c r="H379">
        <v>35.791346982975107</v>
      </c>
      <c r="I379">
        <v>461</v>
      </c>
      <c r="J379">
        <v>0</v>
      </c>
      <c r="K379">
        <v>0</v>
      </c>
      <c r="L379">
        <v>0.19025261073599209</v>
      </c>
      <c r="M379">
        <v>12</v>
      </c>
      <c r="N379">
        <v>0</v>
      </c>
      <c r="O379">
        <v>0</v>
      </c>
      <c r="P379">
        <v>0</v>
      </c>
      <c r="Q379">
        <v>0</v>
      </c>
      <c r="R379" s="2">
        <v>42614</v>
      </c>
      <c r="S379" t="s">
        <v>10</v>
      </c>
      <c r="T379" t="s">
        <v>11</v>
      </c>
      <c r="U379" t="s">
        <v>74</v>
      </c>
      <c r="V379" t="s">
        <v>74</v>
      </c>
    </row>
    <row r="380" spans="1:22" x14ac:dyDescent="0.25">
      <c r="A380" t="s">
        <v>75</v>
      </c>
      <c r="B380" t="s">
        <v>13</v>
      </c>
      <c r="C380" t="s">
        <v>35</v>
      </c>
      <c r="D380" t="s">
        <v>36</v>
      </c>
      <c r="E380" t="s">
        <v>37</v>
      </c>
      <c r="F380">
        <v>2</v>
      </c>
      <c r="G380" t="s">
        <v>54</v>
      </c>
      <c r="H380">
        <v>4.7503211004030144</v>
      </c>
      <c r="I380">
        <v>84</v>
      </c>
      <c r="J380">
        <v>0</v>
      </c>
      <c r="K380">
        <v>0</v>
      </c>
      <c r="L380">
        <v>0</v>
      </c>
      <c r="M380">
        <v>0</v>
      </c>
      <c r="N380">
        <v>0</v>
      </c>
      <c r="O380">
        <v>0</v>
      </c>
      <c r="P380">
        <v>0</v>
      </c>
      <c r="Q380">
        <v>8203</v>
      </c>
      <c r="R380" s="2">
        <v>42614</v>
      </c>
      <c r="S380" t="s">
        <v>10</v>
      </c>
      <c r="T380" t="s">
        <v>11</v>
      </c>
      <c r="U380" t="s">
        <v>74</v>
      </c>
      <c r="V380" t="s">
        <v>74</v>
      </c>
    </row>
    <row r="381" spans="1:22" x14ac:dyDescent="0.25">
      <c r="A381" t="s">
        <v>75</v>
      </c>
      <c r="B381" t="s">
        <v>13</v>
      </c>
      <c r="C381" t="s">
        <v>35</v>
      </c>
      <c r="D381" t="s">
        <v>36</v>
      </c>
      <c r="E381" t="s">
        <v>37</v>
      </c>
      <c r="F381">
        <v>3</v>
      </c>
      <c r="G381" t="s">
        <v>53</v>
      </c>
      <c r="H381">
        <v>4.1979114550612362</v>
      </c>
      <c r="I381">
        <v>107</v>
      </c>
      <c r="J381">
        <v>0</v>
      </c>
      <c r="K381">
        <v>0</v>
      </c>
      <c r="L381">
        <v>0.82252935307730901</v>
      </c>
      <c r="M381">
        <v>20</v>
      </c>
      <c r="N381">
        <v>0</v>
      </c>
      <c r="O381">
        <v>0</v>
      </c>
      <c r="P381">
        <v>0</v>
      </c>
      <c r="Q381">
        <v>0</v>
      </c>
      <c r="R381" s="2">
        <v>42614</v>
      </c>
      <c r="S381" t="s">
        <v>10</v>
      </c>
      <c r="T381" t="s">
        <v>11</v>
      </c>
      <c r="U381" t="s">
        <v>74</v>
      </c>
      <c r="V381" t="s">
        <v>74</v>
      </c>
    </row>
    <row r="382" spans="1:22" x14ac:dyDescent="0.25">
      <c r="A382" t="s">
        <v>75</v>
      </c>
      <c r="B382" t="s">
        <v>13</v>
      </c>
      <c r="C382" t="s">
        <v>35</v>
      </c>
      <c r="D382" t="s">
        <v>36</v>
      </c>
      <c r="E382" t="s">
        <v>37</v>
      </c>
      <c r="F382">
        <v>3</v>
      </c>
      <c r="G382" t="s">
        <v>54</v>
      </c>
      <c r="H382">
        <v>6.4725688481241734</v>
      </c>
      <c r="I382">
        <v>55</v>
      </c>
      <c r="J382">
        <v>0</v>
      </c>
      <c r="K382">
        <v>0</v>
      </c>
      <c r="L382">
        <v>0</v>
      </c>
      <c r="M382">
        <v>0</v>
      </c>
      <c r="N382">
        <v>0</v>
      </c>
      <c r="O382">
        <v>0</v>
      </c>
      <c r="P382">
        <v>0</v>
      </c>
      <c r="Q382">
        <v>8578</v>
      </c>
      <c r="R382" s="2">
        <v>42614</v>
      </c>
      <c r="S382" t="s">
        <v>10</v>
      </c>
      <c r="T382" t="s">
        <v>11</v>
      </c>
      <c r="U382" t="s">
        <v>74</v>
      </c>
      <c r="V382" t="s">
        <v>74</v>
      </c>
    </row>
    <row r="383" spans="1:22" x14ac:dyDescent="0.25">
      <c r="A383" t="s">
        <v>75</v>
      </c>
      <c r="B383" t="s">
        <v>13</v>
      </c>
      <c r="C383" t="s">
        <v>38</v>
      </c>
      <c r="D383" t="s">
        <v>39</v>
      </c>
      <c r="E383" t="s">
        <v>40</v>
      </c>
      <c r="F383">
        <v>1</v>
      </c>
      <c r="G383" t="s">
        <v>53</v>
      </c>
      <c r="H383">
        <v>6.8159489514526861</v>
      </c>
      <c r="I383">
        <v>200</v>
      </c>
      <c r="J383">
        <v>0</v>
      </c>
      <c r="K383">
        <v>0</v>
      </c>
      <c r="L383">
        <v>1.625255651247306</v>
      </c>
      <c r="M383">
        <v>33</v>
      </c>
      <c r="N383">
        <v>0</v>
      </c>
      <c r="O383">
        <v>0</v>
      </c>
      <c r="P383">
        <v>0</v>
      </c>
      <c r="Q383">
        <v>0</v>
      </c>
      <c r="R383" s="2">
        <v>42614</v>
      </c>
      <c r="S383" t="s">
        <v>10</v>
      </c>
      <c r="T383" t="s">
        <v>11</v>
      </c>
      <c r="U383" t="s">
        <v>74</v>
      </c>
      <c r="V383" t="s">
        <v>74</v>
      </c>
    </row>
    <row r="384" spans="1:22" x14ac:dyDescent="0.25">
      <c r="A384" t="s">
        <v>75</v>
      </c>
      <c r="B384" t="s">
        <v>13</v>
      </c>
      <c r="C384" t="s">
        <v>38</v>
      </c>
      <c r="D384" t="s">
        <v>39</v>
      </c>
      <c r="E384" t="s">
        <v>40</v>
      </c>
      <c r="F384">
        <v>1</v>
      </c>
      <c r="G384" t="s">
        <v>54</v>
      </c>
      <c r="H384">
        <v>7.1280652588020894</v>
      </c>
      <c r="I384">
        <v>85</v>
      </c>
      <c r="J384">
        <v>0</v>
      </c>
      <c r="K384">
        <v>0</v>
      </c>
      <c r="L384">
        <v>0</v>
      </c>
      <c r="M384">
        <v>0</v>
      </c>
      <c r="N384">
        <v>0</v>
      </c>
      <c r="O384">
        <v>0</v>
      </c>
      <c r="P384">
        <v>0</v>
      </c>
      <c r="Q384">
        <v>8442</v>
      </c>
      <c r="R384" s="2">
        <v>42614</v>
      </c>
      <c r="S384" t="s">
        <v>10</v>
      </c>
      <c r="T384" t="s">
        <v>11</v>
      </c>
      <c r="U384" t="s">
        <v>74</v>
      </c>
      <c r="V384" t="s">
        <v>74</v>
      </c>
    </row>
    <row r="385" spans="1:22" x14ac:dyDescent="0.25">
      <c r="A385" t="s">
        <v>75</v>
      </c>
      <c r="B385" t="s">
        <v>13</v>
      </c>
      <c r="C385" t="s">
        <v>38</v>
      </c>
      <c r="D385" t="s">
        <v>39</v>
      </c>
      <c r="E385" t="s">
        <v>40</v>
      </c>
      <c r="F385">
        <v>2</v>
      </c>
      <c r="G385" t="s">
        <v>53</v>
      </c>
      <c r="H385">
        <v>48.429017096027913</v>
      </c>
      <c r="I385">
        <v>712</v>
      </c>
      <c r="J385">
        <v>0</v>
      </c>
      <c r="K385">
        <v>0</v>
      </c>
      <c r="L385">
        <v>2.1243795753441139</v>
      </c>
      <c r="M385">
        <v>82</v>
      </c>
      <c r="N385">
        <v>0</v>
      </c>
      <c r="O385">
        <v>0</v>
      </c>
      <c r="P385">
        <v>0</v>
      </c>
      <c r="Q385">
        <v>0</v>
      </c>
      <c r="R385" s="2">
        <v>42614</v>
      </c>
      <c r="S385" t="s">
        <v>10</v>
      </c>
      <c r="T385" t="s">
        <v>11</v>
      </c>
      <c r="U385" t="s">
        <v>74</v>
      </c>
      <c r="V385" t="s">
        <v>74</v>
      </c>
    </row>
    <row r="386" spans="1:22" x14ac:dyDescent="0.25">
      <c r="A386" t="s">
        <v>75</v>
      </c>
      <c r="B386" t="s">
        <v>13</v>
      </c>
      <c r="C386" t="s">
        <v>38</v>
      </c>
      <c r="D386" t="s">
        <v>39</v>
      </c>
      <c r="E386" t="s">
        <v>40</v>
      </c>
      <c r="F386">
        <v>2</v>
      </c>
      <c r="G386" t="s">
        <v>54</v>
      </c>
      <c r="H386">
        <v>11.550603613248491</v>
      </c>
      <c r="I386">
        <v>130</v>
      </c>
      <c r="J386">
        <v>0</v>
      </c>
      <c r="K386">
        <v>0</v>
      </c>
      <c r="L386">
        <v>0</v>
      </c>
      <c r="M386">
        <v>0</v>
      </c>
      <c r="N386">
        <v>0</v>
      </c>
      <c r="O386">
        <v>0</v>
      </c>
      <c r="P386">
        <v>0</v>
      </c>
      <c r="Q386">
        <v>7836</v>
      </c>
      <c r="R386" s="2">
        <v>42614</v>
      </c>
      <c r="S386" t="s">
        <v>10</v>
      </c>
      <c r="T386" t="s">
        <v>11</v>
      </c>
      <c r="U386" t="s">
        <v>74</v>
      </c>
      <c r="V386" t="s">
        <v>74</v>
      </c>
    </row>
    <row r="387" spans="1:22" x14ac:dyDescent="0.25">
      <c r="A387" t="s">
        <v>75</v>
      </c>
      <c r="B387" t="s">
        <v>13</v>
      </c>
      <c r="C387" t="s">
        <v>38</v>
      </c>
      <c r="D387" t="s">
        <v>39</v>
      </c>
      <c r="E387" t="s">
        <v>40</v>
      </c>
      <c r="F387">
        <v>3</v>
      </c>
      <c r="G387" t="s">
        <v>53</v>
      </c>
      <c r="H387">
        <v>13.567140295349191</v>
      </c>
      <c r="I387">
        <v>365</v>
      </c>
      <c r="J387">
        <v>0</v>
      </c>
      <c r="K387">
        <v>0</v>
      </c>
      <c r="L387">
        <v>1.02565884942811</v>
      </c>
      <c r="M387">
        <v>47</v>
      </c>
      <c r="N387">
        <v>0</v>
      </c>
      <c r="O387">
        <v>0</v>
      </c>
      <c r="P387">
        <v>0</v>
      </c>
      <c r="Q387">
        <v>0</v>
      </c>
      <c r="R387" s="2">
        <v>42614</v>
      </c>
      <c r="S387" t="s">
        <v>10</v>
      </c>
      <c r="T387" t="s">
        <v>11</v>
      </c>
      <c r="U387" t="s">
        <v>74</v>
      </c>
      <c r="V387" t="s">
        <v>74</v>
      </c>
    </row>
    <row r="388" spans="1:22" x14ac:dyDescent="0.25">
      <c r="A388" t="s">
        <v>75</v>
      </c>
      <c r="B388" t="s">
        <v>13</v>
      </c>
      <c r="C388" t="s">
        <v>38</v>
      </c>
      <c r="D388" t="s">
        <v>39</v>
      </c>
      <c r="E388" t="s">
        <v>40</v>
      </c>
      <c r="F388">
        <v>3</v>
      </c>
      <c r="G388" t="s">
        <v>54</v>
      </c>
      <c r="H388">
        <v>14.238545067214289</v>
      </c>
      <c r="I388">
        <v>107</v>
      </c>
      <c r="J388">
        <v>0</v>
      </c>
      <c r="K388">
        <v>0</v>
      </c>
      <c r="L388">
        <v>0</v>
      </c>
      <c r="M388">
        <v>0</v>
      </c>
      <c r="N388">
        <v>0</v>
      </c>
      <c r="O388">
        <v>0</v>
      </c>
      <c r="P388">
        <v>0</v>
      </c>
      <c r="Q388">
        <v>8241</v>
      </c>
      <c r="R388" s="2">
        <v>42614</v>
      </c>
      <c r="S388" t="s">
        <v>10</v>
      </c>
      <c r="T388" t="s">
        <v>11</v>
      </c>
      <c r="U388" t="s">
        <v>74</v>
      </c>
      <c r="V388" t="s">
        <v>74</v>
      </c>
    </row>
    <row r="389" spans="1:22" x14ac:dyDescent="0.25">
      <c r="A389" t="s">
        <v>76</v>
      </c>
      <c r="B389" t="s">
        <v>13</v>
      </c>
      <c r="C389" t="s">
        <v>26</v>
      </c>
      <c r="D389" t="s">
        <v>27</v>
      </c>
      <c r="E389" t="s">
        <v>28</v>
      </c>
      <c r="F389">
        <v>1</v>
      </c>
      <c r="G389" t="s">
        <v>54</v>
      </c>
      <c r="H389">
        <v>2.0669619382460298</v>
      </c>
      <c r="I389">
        <v>24</v>
      </c>
      <c r="J389">
        <v>0</v>
      </c>
      <c r="K389">
        <v>0</v>
      </c>
      <c r="L389">
        <v>0</v>
      </c>
      <c r="M389">
        <v>0</v>
      </c>
      <c r="N389">
        <v>0</v>
      </c>
      <c r="O389">
        <v>0</v>
      </c>
      <c r="P389">
        <v>0</v>
      </c>
      <c r="Q389">
        <v>8736</v>
      </c>
      <c r="R389" s="2">
        <v>42614</v>
      </c>
      <c r="S389" t="s">
        <v>10</v>
      </c>
      <c r="T389" t="s">
        <v>10</v>
      </c>
      <c r="U389" t="s">
        <v>74</v>
      </c>
      <c r="V389" t="s">
        <v>74</v>
      </c>
    </row>
    <row r="390" spans="1:22" x14ac:dyDescent="0.25">
      <c r="A390" t="s">
        <v>76</v>
      </c>
      <c r="B390" t="s">
        <v>13</v>
      </c>
      <c r="C390" t="s">
        <v>26</v>
      </c>
      <c r="D390" t="s">
        <v>27</v>
      </c>
      <c r="E390" t="s">
        <v>28</v>
      </c>
      <c r="F390">
        <v>2</v>
      </c>
      <c r="G390" t="s">
        <v>53</v>
      </c>
      <c r="H390">
        <v>15.41340846002946</v>
      </c>
      <c r="I390">
        <v>259</v>
      </c>
      <c r="J390">
        <v>0</v>
      </c>
      <c r="K390">
        <v>0</v>
      </c>
      <c r="L390">
        <v>2.062297112287157</v>
      </c>
      <c r="M390">
        <v>50</v>
      </c>
      <c r="N390">
        <v>0</v>
      </c>
      <c r="O390">
        <v>0</v>
      </c>
      <c r="P390">
        <v>0</v>
      </c>
      <c r="Q390">
        <v>0</v>
      </c>
      <c r="R390" s="2">
        <v>42614</v>
      </c>
      <c r="S390" t="s">
        <v>10</v>
      </c>
      <c r="T390" t="s">
        <v>10</v>
      </c>
      <c r="U390" t="s">
        <v>74</v>
      </c>
      <c r="V390" t="s">
        <v>74</v>
      </c>
    </row>
    <row r="391" spans="1:22" x14ac:dyDescent="0.25">
      <c r="A391" t="s">
        <v>76</v>
      </c>
      <c r="B391" t="s">
        <v>13</v>
      </c>
      <c r="C391" t="s">
        <v>26</v>
      </c>
      <c r="D391" t="s">
        <v>27</v>
      </c>
      <c r="E391" t="s">
        <v>28</v>
      </c>
      <c r="F391">
        <v>2</v>
      </c>
      <c r="G391" t="s">
        <v>54</v>
      </c>
      <c r="H391">
        <v>4.5824698999741997</v>
      </c>
      <c r="I391">
        <v>111</v>
      </c>
      <c r="J391">
        <v>0</v>
      </c>
      <c r="K391">
        <v>0</v>
      </c>
      <c r="L391">
        <v>0</v>
      </c>
      <c r="M391">
        <v>0</v>
      </c>
      <c r="N391">
        <v>0</v>
      </c>
      <c r="O391">
        <v>0</v>
      </c>
      <c r="P391">
        <v>0</v>
      </c>
      <c r="Q391">
        <v>8340</v>
      </c>
      <c r="R391" s="2">
        <v>42614</v>
      </c>
      <c r="S391" t="s">
        <v>10</v>
      </c>
      <c r="T391" t="s">
        <v>10</v>
      </c>
      <c r="U391" t="s">
        <v>74</v>
      </c>
      <c r="V391" t="s">
        <v>74</v>
      </c>
    </row>
    <row r="392" spans="1:22" x14ac:dyDescent="0.25">
      <c r="A392" t="s">
        <v>76</v>
      </c>
      <c r="B392" t="s">
        <v>13</v>
      </c>
      <c r="C392" t="s">
        <v>26</v>
      </c>
      <c r="D392" t="s">
        <v>27</v>
      </c>
      <c r="E392" t="s">
        <v>28</v>
      </c>
      <c r="F392">
        <v>3</v>
      </c>
      <c r="G392" t="s">
        <v>53</v>
      </c>
      <c r="H392">
        <v>0.95282876207604961</v>
      </c>
      <c r="I392">
        <v>30</v>
      </c>
      <c r="J392">
        <v>0</v>
      </c>
      <c r="K392">
        <v>0</v>
      </c>
      <c r="L392">
        <v>1.0836021948424761</v>
      </c>
      <c r="M392">
        <v>26</v>
      </c>
      <c r="N392">
        <v>0</v>
      </c>
      <c r="O392">
        <v>0</v>
      </c>
      <c r="P392">
        <v>0</v>
      </c>
      <c r="Q392">
        <v>0</v>
      </c>
      <c r="R392" s="2">
        <v>42614</v>
      </c>
      <c r="S392" t="s">
        <v>10</v>
      </c>
      <c r="T392" t="s">
        <v>10</v>
      </c>
      <c r="U392" t="s">
        <v>74</v>
      </c>
      <c r="V392" t="s">
        <v>74</v>
      </c>
    </row>
    <row r="393" spans="1:22" x14ac:dyDescent="0.25">
      <c r="A393" t="s">
        <v>76</v>
      </c>
      <c r="B393" t="s">
        <v>13</v>
      </c>
      <c r="C393" t="s">
        <v>26</v>
      </c>
      <c r="D393" t="s">
        <v>27</v>
      </c>
      <c r="E393" t="s">
        <v>28</v>
      </c>
      <c r="F393">
        <v>3</v>
      </c>
      <c r="G393" t="s">
        <v>54</v>
      </c>
      <c r="H393">
        <v>3.659556794651166</v>
      </c>
      <c r="I393">
        <v>41</v>
      </c>
      <c r="J393">
        <v>0</v>
      </c>
      <c r="K393">
        <v>0</v>
      </c>
      <c r="L393">
        <v>0</v>
      </c>
      <c r="M393">
        <v>0</v>
      </c>
      <c r="N393">
        <v>0</v>
      </c>
      <c r="O393">
        <v>0</v>
      </c>
      <c r="P393">
        <v>0</v>
      </c>
      <c r="Q393">
        <v>8663</v>
      </c>
      <c r="R393" s="2">
        <v>42614</v>
      </c>
      <c r="S393" t="s">
        <v>10</v>
      </c>
      <c r="T393" t="s">
        <v>10</v>
      </c>
      <c r="U393" t="s">
        <v>74</v>
      </c>
      <c r="V393" t="s">
        <v>74</v>
      </c>
    </row>
    <row r="394" spans="1:22" x14ac:dyDescent="0.25">
      <c r="A394" t="s">
        <v>76</v>
      </c>
      <c r="B394" t="s">
        <v>13</v>
      </c>
      <c r="C394" t="s">
        <v>29</v>
      </c>
      <c r="D394" t="s">
        <v>30</v>
      </c>
      <c r="E394" t="s">
        <v>28</v>
      </c>
      <c r="F394">
        <v>1</v>
      </c>
      <c r="G394" t="s">
        <v>53</v>
      </c>
      <c r="H394">
        <v>3.3150131371042701</v>
      </c>
      <c r="I394">
        <v>131</v>
      </c>
      <c r="J394">
        <v>0</v>
      </c>
      <c r="K394">
        <v>0</v>
      </c>
      <c r="L394">
        <v>0.44098034470877701</v>
      </c>
      <c r="M394">
        <v>23</v>
      </c>
      <c r="N394">
        <v>0</v>
      </c>
      <c r="O394">
        <v>0</v>
      </c>
      <c r="P394">
        <v>0</v>
      </c>
      <c r="Q394">
        <v>0</v>
      </c>
      <c r="R394" s="2">
        <v>42614</v>
      </c>
      <c r="S394" t="s">
        <v>10</v>
      </c>
      <c r="T394" t="s">
        <v>10</v>
      </c>
      <c r="U394" t="s">
        <v>74</v>
      </c>
      <c r="V394" t="s">
        <v>74</v>
      </c>
    </row>
    <row r="395" spans="1:22" x14ac:dyDescent="0.25">
      <c r="A395" t="s">
        <v>76</v>
      </c>
      <c r="B395" t="s">
        <v>13</v>
      </c>
      <c r="C395" t="s">
        <v>29</v>
      </c>
      <c r="D395" t="s">
        <v>30</v>
      </c>
      <c r="E395" t="s">
        <v>28</v>
      </c>
      <c r="F395">
        <v>1</v>
      </c>
      <c r="G395" t="s">
        <v>54</v>
      </c>
      <c r="H395">
        <v>5.0633836043245877</v>
      </c>
      <c r="I395">
        <v>103</v>
      </c>
      <c r="J395">
        <v>0</v>
      </c>
      <c r="K395">
        <v>0</v>
      </c>
      <c r="L395">
        <v>0</v>
      </c>
      <c r="M395">
        <v>0</v>
      </c>
      <c r="N395">
        <v>0</v>
      </c>
      <c r="O395">
        <v>0</v>
      </c>
      <c r="P395">
        <v>0</v>
      </c>
      <c r="Q395">
        <v>8503</v>
      </c>
      <c r="R395" s="2">
        <v>42614</v>
      </c>
      <c r="S395" t="s">
        <v>10</v>
      </c>
      <c r="T395" t="s">
        <v>10</v>
      </c>
      <c r="U395" t="s">
        <v>74</v>
      </c>
      <c r="V395" t="s">
        <v>74</v>
      </c>
    </row>
    <row r="396" spans="1:22" x14ac:dyDescent="0.25">
      <c r="A396" t="s">
        <v>76</v>
      </c>
      <c r="B396" t="s">
        <v>13</v>
      </c>
      <c r="C396" t="s">
        <v>29</v>
      </c>
      <c r="D396" t="s">
        <v>30</v>
      </c>
      <c r="E396" t="s">
        <v>28</v>
      </c>
      <c r="F396">
        <v>2</v>
      </c>
      <c r="G396" t="s">
        <v>53</v>
      </c>
      <c r="H396">
        <v>38.014111180458698</v>
      </c>
      <c r="I396">
        <v>457</v>
      </c>
      <c r="J396">
        <v>0</v>
      </c>
      <c r="K396">
        <v>0</v>
      </c>
      <c r="L396">
        <v>0.74255375206440488</v>
      </c>
      <c r="M396">
        <v>21</v>
      </c>
      <c r="N396">
        <v>0</v>
      </c>
      <c r="O396">
        <v>0</v>
      </c>
      <c r="P396">
        <v>0</v>
      </c>
      <c r="Q396">
        <v>0</v>
      </c>
      <c r="R396" s="2">
        <v>42614</v>
      </c>
      <c r="S396" t="s">
        <v>10</v>
      </c>
      <c r="T396" t="s">
        <v>10</v>
      </c>
      <c r="U396" t="s">
        <v>74</v>
      </c>
      <c r="V396" t="s">
        <v>74</v>
      </c>
    </row>
    <row r="397" spans="1:22" x14ac:dyDescent="0.25">
      <c r="A397" t="s">
        <v>76</v>
      </c>
      <c r="B397" t="s">
        <v>13</v>
      </c>
      <c r="C397" t="s">
        <v>29</v>
      </c>
      <c r="D397" t="s">
        <v>30</v>
      </c>
      <c r="E397" t="s">
        <v>28</v>
      </c>
      <c r="F397">
        <v>2</v>
      </c>
      <c r="G397" t="s">
        <v>54</v>
      </c>
      <c r="H397">
        <v>4.4101617469861267</v>
      </c>
      <c r="I397">
        <v>75</v>
      </c>
      <c r="J397">
        <v>0</v>
      </c>
      <c r="K397">
        <v>0</v>
      </c>
      <c r="L397">
        <v>0</v>
      </c>
      <c r="M397">
        <v>0</v>
      </c>
      <c r="N397">
        <v>0</v>
      </c>
      <c r="O397">
        <v>0</v>
      </c>
      <c r="P397">
        <v>0</v>
      </c>
      <c r="Q397">
        <v>8207</v>
      </c>
      <c r="R397" s="2">
        <v>42614</v>
      </c>
      <c r="S397" t="s">
        <v>10</v>
      </c>
      <c r="T397" t="s">
        <v>10</v>
      </c>
      <c r="U397" t="s">
        <v>74</v>
      </c>
      <c r="V397" t="s">
        <v>74</v>
      </c>
    </row>
    <row r="398" spans="1:22" x14ac:dyDescent="0.25">
      <c r="A398" t="s">
        <v>76</v>
      </c>
      <c r="B398" t="s">
        <v>13</v>
      </c>
      <c r="C398" t="s">
        <v>29</v>
      </c>
      <c r="D398" t="s">
        <v>30</v>
      </c>
      <c r="E398" t="s">
        <v>28</v>
      </c>
      <c r="F398">
        <v>3</v>
      </c>
      <c r="G398" t="s">
        <v>53</v>
      </c>
      <c r="H398">
        <v>2.9680399045649501</v>
      </c>
      <c r="I398">
        <v>75</v>
      </c>
      <c r="J398">
        <v>0</v>
      </c>
      <c r="K398">
        <v>0</v>
      </c>
      <c r="L398">
        <v>2.357627378034215</v>
      </c>
      <c r="M398">
        <v>53</v>
      </c>
      <c r="N398">
        <v>0</v>
      </c>
      <c r="O398">
        <v>0</v>
      </c>
      <c r="P398">
        <v>0</v>
      </c>
      <c r="Q398">
        <v>0</v>
      </c>
      <c r="R398" s="2">
        <v>42614</v>
      </c>
      <c r="S398" t="s">
        <v>10</v>
      </c>
      <c r="T398" t="s">
        <v>10</v>
      </c>
      <c r="U398" t="s">
        <v>74</v>
      </c>
      <c r="V398" t="s">
        <v>74</v>
      </c>
    </row>
    <row r="399" spans="1:22" x14ac:dyDescent="0.25">
      <c r="A399" t="s">
        <v>76</v>
      </c>
      <c r="B399" t="s">
        <v>13</v>
      </c>
      <c r="C399" t="s">
        <v>29</v>
      </c>
      <c r="D399" t="s">
        <v>30</v>
      </c>
      <c r="E399" t="s">
        <v>28</v>
      </c>
      <c r="F399">
        <v>3</v>
      </c>
      <c r="G399" t="s">
        <v>54</v>
      </c>
      <c r="H399">
        <v>5.6055576833322229</v>
      </c>
      <c r="I399">
        <v>51</v>
      </c>
      <c r="J399">
        <v>0</v>
      </c>
      <c r="K399">
        <v>0</v>
      </c>
      <c r="L399">
        <v>0</v>
      </c>
      <c r="M399">
        <v>0</v>
      </c>
      <c r="N399">
        <v>0</v>
      </c>
      <c r="O399">
        <v>0</v>
      </c>
      <c r="P399">
        <v>0</v>
      </c>
      <c r="Q399">
        <v>8581</v>
      </c>
      <c r="R399" s="2">
        <v>42614</v>
      </c>
      <c r="S399" t="s">
        <v>10</v>
      </c>
      <c r="T399" t="s">
        <v>10</v>
      </c>
      <c r="U399" t="s">
        <v>74</v>
      </c>
      <c r="V399" t="s">
        <v>74</v>
      </c>
    </row>
    <row r="400" spans="1:22" x14ac:dyDescent="0.25">
      <c r="A400" t="s">
        <v>76</v>
      </c>
      <c r="B400" t="s">
        <v>13</v>
      </c>
      <c r="C400" t="s">
        <v>31</v>
      </c>
      <c r="D400" t="s">
        <v>32</v>
      </c>
      <c r="E400" t="s">
        <v>33</v>
      </c>
      <c r="F400">
        <v>1</v>
      </c>
      <c r="G400" t="s">
        <v>53</v>
      </c>
      <c r="H400">
        <v>1.341279741877381</v>
      </c>
      <c r="I400">
        <v>67</v>
      </c>
      <c r="J400">
        <v>0</v>
      </c>
      <c r="K400">
        <v>0</v>
      </c>
      <c r="L400">
        <v>4.7575623694470222E-2</v>
      </c>
      <c r="M400">
        <v>7</v>
      </c>
      <c r="N400">
        <v>0</v>
      </c>
      <c r="O400">
        <v>0</v>
      </c>
      <c r="P400">
        <v>0</v>
      </c>
      <c r="Q400">
        <v>0</v>
      </c>
      <c r="R400" s="2">
        <v>42614</v>
      </c>
      <c r="S400" t="s">
        <v>10</v>
      </c>
      <c r="T400" t="s">
        <v>10</v>
      </c>
      <c r="U400" t="s">
        <v>74</v>
      </c>
      <c r="V400" t="s">
        <v>74</v>
      </c>
    </row>
    <row r="401" spans="1:22" x14ac:dyDescent="0.25">
      <c r="A401" t="s">
        <v>76</v>
      </c>
      <c r="B401" t="s">
        <v>13</v>
      </c>
      <c r="C401" t="s">
        <v>31</v>
      </c>
      <c r="D401" t="s">
        <v>32</v>
      </c>
      <c r="E401" t="s">
        <v>33</v>
      </c>
      <c r="F401">
        <v>1</v>
      </c>
      <c r="G401" t="s">
        <v>54</v>
      </c>
      <c r="H401">
        <v>3.778040140291413</v>
      </c>
      <c r="I401">
        <v>48</v>
      </c>
      <c r="J401">
        <v>0</v>
      </c>
      <c r="K401">
        <v>0</v>
      </c>
      <c r="L401">
        <v>0</v>
      </c>
      <c r="M401">
        <v>0</v>
      </c>
      <c r="N401">
        <v>0</v>
      </c>
      <c r="O401">
        <v>0</v>
      </c>
      <c r="P401">
        <v>0</v>
      </c>
      <c r="Q401">
        <v>8638</v>
      </c>
      <c r="R401" s="2">
        <v>42614</v>
      </c>
      <c r="S401" t="s">
        <v>10</v>
      </c>
      <c r="T401" t="s">
        <v>10</v>
      </c>
      <c r="U401" t="s">
        <v>74</v>
      </c>
      <c r="V401" t="s">
        <v>74</v>
      </c>
    </row>
    <row r="402" spans="1:22" x14ac:dyDescent="0.25">
      <c r="A402" t="s">
        <v>76</v>
      </c>
      <c r="B402" t="s">
        <v>13</v>
      </c>
      <c r="C402" t="s">
        <v>31</v>
      </c>
      <c r="D402" t="s">
        <v>32</v>
      </c>
      <c r="E402" t="s">
        <v>33</v>
      </c>
      <c r="F402">
        <v>2</v>
      </c>
      <c r="G402" t="s">
        <v>53</v>
      </c>
      <c r="H402">
        <v>32.575039196865049</v>
      </c>
      <c r="I402">
        <v>447</v>
      </c>
      <c r="J402">
        <v>0</v>
      </c>
      <c r="K402">
        <v>0</v>
      </c>
      <c r="L402">
        <v>0.36841421605102792</v>
      </c>
      <c r="M402">
        <v>12</v>
      </c>
      <c r="N402">
        <v>0</v>
      </c>
      <c r="O402">
        <v>0</v>
      </c>
      <c r="P402">
        <v>0</v>
      </c>
      <c r="Q402">
        <v>0</v>
      </c>
      <c r="R402" s="2">
        <v>42614</v>
      </c>
      <c r="S402" t="s">
        <v>10</v>
      </c>
      <c r="T402" t="s">
        <v>10</v>
      </c>
      <c r="U402" t="s">
        <v>74</v>
      </c>
      <c r="V402" t="s">
        <v>74</v>
      </c>
    </row>
    <row r="403" spans="1:22" x14ac:dyDescent="0.25">
      <c r="A403" t="s">
        <v>76</v>
      </c>
      <c r="B403" t="s">
        <v>13</v>
      </c>
      <c r="C403" t="s">
        <v>31</v>
      </c>
      <c r="D403" t="s">
        <v>32</v>
      </c>
      <c r="E403" t="s">
        <v>33</v>
      </c>
      <c r="F403">
        <v>2</v>
      </c>
      <c r="G403" t="s">
        <v>54</v>
      </c>
      <c r="H403">
        <v>5.6019867140245907</v>
      </c>
      <c r="I403">
        <v>98</v>
      </c>
      <c r="J403">
        <v>0</v>
      </c>
      <c r="K403">
        <v>0</v>
      </c>
      <c r="L403">
        <v>0</v>
      </c>
      <c r="M403">
        <v>0</v>
      </c>
      <c r="N403">
        <v>0</v>
      </c>
      <c r="O403">
        <v>0</v>
      </c>
      <c r="P403">
        <v>0</v>
      </c>
      <c r="Q403">
        <v>8203</v>
      </c>
      <c r="R403" s="2">
        <v>42614</v>
      </c>
      <c r="S403" t="s">
        <v>10</v>
      </c>
      <c r="T403" t="s">
        <v>10</v>
      </c>
      <c r="U403" t="s">
        <v>74</v>
      </c>
      <c r="V403" t="s">
        <v>74</v>
      </c>
    </row>
    <row r="404" spans="1:22" x14ac:dyDescent="0.25">
      <c r="A404" t="s">
        <v>76</v>
      </c>
      <c r="B404" t="s">
        <v>13</v>
      </c>
      <c r="C404" t="s">
        <v>31</v>
      </c>
      <c r="D404" t="s">
        <v>32</v>
      </c>
      <c r="E404" t="s">
        <v>33</v>
      </c>
      <c r="F404">
        <v>3</v>
      </c>
      <c r="G404" t="s">
        <v>53</v>
      </c>
      <c r="H404">
        <v>3.8760725330798329</v>
      </c>
      <c r="I404">
        <v>118</v>
      </c>
      <c r="J404">
        <v>0</v>
      </c>
      <c r="K404">
        <v>0</v>
      </c>
      <c r="L404">
        <v>0</v>
      </c>
      <c r="M404">
        <v>0</v>
      </c>
      <c r="N404">
        <v>0</v>
      </c>
      <c r="O404">
        <v>0</v>
      </c>
      <c r="P404">
        <v>0</v>
      </c>
      <c r="Q404">
        <v>0</v>
      </c>
      <c r="R404" s="2">
        <v>42614</v>
      </c>
      <c r="S404" t="s">
        <v>10</v>
      </c>
      <c r="T404" t="s">
        <v>10</v>
      </c>
      <c r="U404" t="s">
        <v>74</v>
      </c>
      <c r="V404" t="s">
        <v>74</v>
      </c>
    </row>
    <row r="405" spans="1:22" x14ac:dyDescent="0.25">
      <c r="A405" t="s">
        <v>76</v>
      </c>
      <c r="B405" t="s">
        <v>13</v>
      </c>
      <c r="C405" t="s">
        <v>31</v>
      </c>
      <c r="D405" t="s">
        <v>32</v>
      </c>
      <c r="E405" t="s">
        <v>33</v>
      </c>
      <c r="F405">
        <v>3</v>
      </c>
      <c r="G405" t="s">
        <v>54</v>
      </c>
      <c r="H405">
        <v>4.8645038956512296</v>
      </c>
      <c r="I405">
        <v>46</v>
      </c>
      <c r="J405">
        <v>0</v>
      </c>
      <c r="K405">
        <v>0</v>
      </c>
      <c r="L405">
        <v>0</v>
      </c>
      <c r="M405">
        <v>0</v>
      </c>
      <c r="N405">
        <v>0</v>
      </c>
      <c r="O405">
        <v>0</v>
      </c>
      <c r="P405">
        <v>0</v>
      </c>
      <c r="Q405">
        <v>8596</v>
      </c>
      <c r="R405" s="2">
        <v>42614</v>
      </c>
      <c r="S405" t="s">
        <v>10</v>
      </c>
      <c r="T405" t="s">
        <v>10</v>
      </c>
      <c r="U405" t="s">
        <v>74</v>
      </c>
      <c r="V405" t="s">
        <v>74</v>
      </c>
    </row>
    <row r="406" spans="1:22" x14ac:dyDescent="0.25">
      <c r="A406" t="s">
        <v>76</v>
      </c>
      <c r="B406" t="s">
        <v>13</v>
      </c>
      <c r="C406" t="s">
        <v>34</v>
      </c>
      <c r="D406" t="s">
        <v>32</v>
      </c>
      <c r="E406" t="s">
        <v>33</v>
      </c>
      <c r="F406">
        <v>1</v>
      </c>
      <c r="G406" t="s">
        <v>53</v>
      </c>
      <c r="H406">
        <v>1.341279741877381</v>
      </c>
      <c r="I406">
        <v>67</v>
      </c>
      <c r="J406">
        <v>0</v>
      </c>
      <c r="K406">
        <v>0</v>
      </c>
      <c r="L406">
        <v>4.7575623694470222E-2</v>
      </c>
      <c r="M406">
        <v>7</v>
      </c>
      <c r="N406">
        <v>0</v>
      </c>
      <c r="O406">
        <v>0</v>
      </c>
      <c r="P406">
        <v>0</v>
      </c>
      <c r="Q406">
        <v>0</v>
      </c>
      <c r="R406" s="2">
        <v>42614</v>
      </c>
      <c r="S406" t="s">
        <v>10</v>
      </c>
      <c r="T406" t="s">
        <v>10</v>
      </c>
      <c r="U406" t="s">
        <v>74</v>
      </c>
      <c r="V406" t="s">
        <v>74</v>
      </c>
    </row>
    <row r="407" spans="1:22" x14ac:dyDescent="0.25">
      <c r="A407" t="s">
        <v>76</v>
      </c>
      <c r="B407" t="s">
        <v>13</v>
      </c>
      <c r="C407" t="s">
        <v>34</v>
      </c>
      <c r="D407" t="s">
        <v>32</v>
      </c>
      <c r="E407" t="s">
        <v>33</v>
      </c>
      <c r="F407">
        <v>1</v>
      </c>
      <c r="G407" t="s">
        <v>54</v>
      </c>
      <c r="H407">
        <v>3.778040140291413</v>
      </c>
      <c r="I407">
        <v>48</v>
      </c>
      <c r="J407">
        <v>0</v>
      </c>
      <c r="K407">
        <v>0</v>
      </c>
      <c r="L407">
        <v>0</v>
      </c>
      <c r="M407">
        <v>0</v>
      </c>
      <c r="N407">
        <v>0</v>
      </c>
      <c r="O407">
        <v>0</v>
      </c>
      <c r="P407">
        <v>0</v>
      </c>
      <c r="Q407">
        <v>8638</v>
      </c>
      <c r="R407" s="2">
        <v>42614</v>
      </c>
      <c r="S407" t="s">
        <v>10</v>
      </c>
      <c r="T407" t="s">
        <v>10</v>
      </c>
      <c r="U407" t="s">
        <v>74</v>
      </c>
      <c r="V407" t="s">
        <v>74</v>
      </c>
    </row>
    <row r="408" spans="1:22" x14ac:dyDescent="0.25">
      <c r="A408" t="s">
        <v>76</v>
      </c>
      <c r="B408" t="s">
        <v>13</v>
      </c>
      <c r="C408" t="s">
        <v>34</v>
      </c>
      <c r="D408" t="s">
        <v>32</v>
      </c>
      <c r="E408" t="s">
        <v>33</v>
      </c>
      <c r="F408">
        <v>2</v>
      </c>
      <c r="G408" t="s">
        <v>53</v>
      </c>
      <c r="H408">
        <v>32.575039196865049</v>
      </c>
      <c r="I408">
        <v>447</v>
      </c>
      <c r="J408">
        <v>0</v>
      </c>
      <c r="K408">
        <v>0</v>
      </c>
      <c r="L408">
        <v>0.36841421605102792</v>
      </c>
      <c r="M408">
        <v>12</v>
      </c>
      <c r="N408">
        <v>0</v>
      </c>
      <c r="O408">
        <v>0</v>
      </c>
      <c r="P408">
        <v>0</v>
      </c>
      <c r="Q408">
        <v>0</v>
      </c>
      <c r="R408" s="2">
        <v>42614</v>
      </c>
      <c r="S408" t="s">
        <v>10</v>
      </c>
      <c r="T408" t="s">
        <v>10</v>
      </c>
      <c r="U408" t="s">
        <v>74</v>
      </c>
      <c r="V408" t="s">
        <v>74</v>
      </c>
    </row>
    <row r="409" spans="1:22" x14ac:dyDescent="0.25">
      <c r="A409" t="s">
        <v>76</v>
      </c>
      <c r="B409" t="s">
        <v>13</v>
      </c>
      <c r="C409" t="s">
        <v>34</v>
      </c>
      <c r="D409" t="s">
        <v>32</v>
      </c>
      <c r="E409" t="s">
        <v>33</v>
      </c>
      <c r="F409">
        <v>2</v>
      </c>
      <c r="G409" t="s">
        <v>54</v>
      </c>
      <c r="H409">
        <v>5.6019867140245907</v>
      </c>
      <c r="I409">
        <v>98</v>
      </c>
      <c r="J409">
        <v>0</v>
      </c>
      <c r="K409">
        <v>0</v>
      </c>
      <c r="L409">
        <v>0</v>
      </c>
      <c r="M409">
        <v>0</v>
      </c>
      <c r="N409">
        <v>0</v>
      </c>
      <c r="O409">
        <v>0</v>
      </c>
      <c r="P409">
        <v>0</v>
      </c>
      <c r="Q409">
        <v>8203</v>
      </c>
      <c r="R409" s="2">
        <v>42614</v>
      </c>
      <c r="S409" t="s">
        <v>10</v>
      </c>
      <c r="T409" t="s">
        <v>10</v>
      </c>
      <c r="U409" t="s">
        <v>74</v>
      </c>
      <c r="V409" t="s">
        <v>74</v>
      </c>
    </row>
    <row r="410" spans="1:22" x14ac:dyDescent="0.25">
      <c r="A410" t="s">
        <v>76</v>
      </c>
      <c r="B410" t="s">
        <v>13</v>
      </c>
      <c r="C410" t="s">
        <v>34</v>
      </c>
      <c r="D410" t="s">
        <v>32</v>
      </c>
      <c r="E410" t="s">
        <v>33</v>
      </c>
      <c r="F410">
        <v>3</v>
      </c>
      <c r="G410" t="s">
        <v>53</v>
      </c>
      <c r="H410">
        <v>3.8760725330798329</v>
      </c>
      <c r="I410">
        <v>118</v>
      </c>
      <c r="J410">
        <v>0</v>
      </c>
      <c r="K410">
        <v>0</v>
      </c>
      <c r="L410">
        <v>0</v>
      </c>
      <c r="M410">
        <v>0</v>
      </c>
      <c r="N410">
        <v>0</v>
      </c>
      <c r="O410">
        <v>0</v>
      </c>
      <c r="P410">
        <v>0</v>
      </c>
      <c r="Q410">
        <v>0</v>
      </c>
      <c r="R410" s="2">
        <v>42614</v>
      </c>
      <c r="S410" t="s">
        <v>10</v>
      </c>
      <c r="T410" t="s">
        <v>10</v>
      </c>
      <c r="U410" t="s">
        <v>74</v>
      </c>
      <c r="V410" t="s">
        <v>74</v>
      </c>
    </row>
    <row r="411" spans="1:22" x14ac:dyDescent="0.25">
      <c r="A411" t="s">
        <v>76</v>
      </c>
      <c r="B411" t="s">
        <v>13</v>
      </c>
      <c r="C411" t="s">
        <v>34</v>
      </c>
      <c r="D411" t="s">
        <v>32</v>
      </c>
      <c r="E411" t="s">
        <v>33</v>
      </c>
      <c r="F411">
        <v>3</v>
      </c>
      <c r="G411" t="s">
        <v>54</v>
      </c>
      <c r="H411">
        <v>4.8645038956512296</v>
      </c>
      <c r="I411">
        <v>46</v>
      </c>
      <c r="J411">
        <v>0</v>
      </c>
      <c r="K411">
        <v>0</v>
      </c>
      <c r="L411">
        <v>0</v>
      </c>
      <c r="M411">
        <v>0</v>
      </c>
      <c r="N411">
        <v>0</v>
      </c>
      <c r="O411">
        <v>0</v>
      </c>
      <c r="P411">
        <v>0</v>
      </c>
      <c r="Q411">
        <v>8596</v>
      </c>
      <c r="R411" s="2">
        <v>42614</v>
      </c>
      <c r="S411" t="s">
        <v>10</v>
      </c>
      <c r="T411" t="s">
        <v>10</v>
      </c>
      <c r="U411" t="s">
        <v>74</v>
      </c>
      <c r="V411" t="s">
        <v>74</v>
      </c>
    </row>
    <row r="412" spans="1:22" x14ac:dyDescent="0.25">
      <c r="A412" t="s">
        <v>75</v>
      </c>
      <c r="B412" t="s">
        <v>13</v>
      </c>
      <c r="C412" t="s">
        <v>38</v>
      </c>
      <c r="D412" t="s">
        <v>39</v>
      </c>
      <c r="E412" t="s">
        <v>40</v>
      </c>
      <c r="F412">
        <v>2</v>
      </c>
      <c r="G412" t="s">
        <v>53</v>
      </c>
      <c r="H412">
        <v>139.4658518601924</v>
      </c>
      <c r="I412">
        <v>7111</v>
      </c>
      <c r="J412">
        <v>0</v>
      </c>
      <c r="K412">
        <v>0</v>
      </c>
      <c r="L412">
        <v>3.687568454194706</v>
      </c>
      <c r="M412">
        <v>314</v>
      </c>
      <c r="N412">
        <v>0</v>
      </c>
      <c r="O412">
        <v>0</v>
      </c>
      <c r="P412">
        <v>0</v>
      </c>
      <c r="Q412">
        <v>0</v>
      </c>
      <c r="R412" s="2">
        <v>42614</v>
      </c>
      <c r="S412" t="s">
        <v>10</v>
      </c>
      <c r="T412" t="s">
        <v>11</v>
      </c>
      <c r="U412" t="s">
        <v>74</v>
      </c>
      <c r="V412" t="s">
        <v>74</v>
      </c>
    </row>
    <row r="413" spans="1:22" x14ac:dyDescent="0.25">
      <c r="A413" t="s">
        <v>75</v>
      </c>
      <c r="B413" t="s">
        <v>13</v>
      </c>
      <c r="C413" t="s">
        <v>38</v>
      </c>
      <c r="D413" t="s">
        <v>39</v>
      </c>
      <c r="E413" t="s">
        <v>40</v>
      </c>
      <c r="F413">
        <v>2</v>
      </c>
      <c r="G413" t="s">
        <v>54</v>
      </c>
      <c r="H413">
        <v>-0.75147685041045054</v>
      </c>
      <c r="I413">
        <v>888</v>
      </c>
      <c r="J413">
        <v>0</v>
      </c>
      <c r="K413">
        <v>0</v>
      </c>
      <c r="L413">
        <v>0</v>
      </c>
      <c r="M413">
        <v>0</v>
      </c>
      <c r="N413">
        <v>0</v>
      </c>
      <c r="O413">
        <v>0</v>
      </c>
      <c r="P413">
        <v>0</v>
      </c>
      <c r="Q413">
        <v>447</v>
      </c>
      <c r="R413" s="2">
        <v>42614</v>
      </c>
      <c r="S413" t="s">
        <v>10</v>
      </c>
      <c r="T413" t="s">
        <v>11</v>
      </c>
      <c r="U413" t="s">
        <v>74</v>
      </c>
      <c r="V413" t="s">
        <v>74</v>
      </c>
    </row>
    <row r="414" spans="1:22" x14ac:dyDescent="0.25">
      <c r="A414" t="s">
        <v>75</v>
      </c>
      <c r="B414" t="s">
        <v>13</v>
      </c>
      <c r="C414" t="s">
        <v>38</v>
      </c>
      <c r="D414" t="s">
        <v>39</v>
      </c>
      <c r="E414" t="s">
        <v>40</v>
      </c>
      <c r="F414">
        <v>3</v>
      </c>
      <c r="G414" t="s">
        <v>53</v>
      </c>
      <c r="H414">
        <v>106.2045911817072</v>
      </c>
      <c r="I414">
        <v>7253</v>
      </c>
      <c r="J414">
        <v>0</v>
      </c>
      <c r="K414">
        <v>0</v>
      </c>
      <c r="L414">
        <v>2.209829954283181</v>
      </c>
      <c r="M414">
        <v>216</v>
      </c>
      <c r="N414">
        <v>0</v>
      </c>
      <c r="O414">
        <v>0</v>
      </c>
      <c r="P414">
        <v>0</v>
      </c>
      <c r="Q414">
        <v>0</v>
      </c>
      <c r="R414" s="2">
        <v>42614</v>
      </c>
      <c r="S414" t="s">
        <v>10</v>
      </c>
      <c r="T414" t="s">
        <v>11</v>
      </c>
      <c r="U414" t="s">
        <v>74</v>
      </c>
      <c r="V414" t="s">
        <v>74</v>
      </c>
    </row>
    <row r="415" spans="1:22" x14ac:dyDescent="0.25">
      <c r="A415" t="s">
        <v>75</v>
      </c>
      <c r="B415" t="s">
        <v>13</v>
      </c>
      <c r="C415" t="s">
        <v>38</v>
      </c>
      <c r="D415" t="s">
        <v>39</v>
      </c>
      <c r="E415" t="s">
        <v>40</v>
      </c>
      <c r="F415">
        <v>3</v>
      </c>
      <c r="G415" t="s">
        <v>54</v>
      </c>
      <c r="H415">
        <v>-0.56223139631626595</v>
      </c>
      <c r="I415">
        <v>831</v>
      </c>
      <c r="J415">
        <v>0</v>
      </c>
      <c r="K415">
        <v>0</v>
      </c>
      <c r="L415">
        <v>0</v>
      </c>
      <c r="M415">
        <v>0</v>
      </c>
      <c r="N415">
        <v>0</v>
      </c>
      <c r="O415">
        <v>0</v>
      </c>
      <c r="P415">
        <v>0</v>
      </c>
      <c r="Q415">
        <v>460</v>
      </c>
      <c r="R415" s="2">
        <v>42614</v>
      </c>
      <c r="S415" t="s">
        <v>10</v>
      </c>
      <c r="T415" t="s">
        <v>11</v>
      </c>
      <c r="U415" t="s">
        <v>74</v>
      </c>
      <c r="V415" t="s">
        <v>74</v>
      </c>
    </row>
    <row r="416" spans="1:22" x14ac:dyDescent="0.25">
      <c r="A416" t="s">
        <v>76</v>
      </c>
      <c r="B416" t="s">
        <v>13</v>
      </c>
      <c r="C416" t="s">
        <v>26</v>
      </c>
      <c r="D416" t="s">
        <v>27</v>
      </c>
      <c r="E416" t="s">
        <v>28</v>
      </c>
      <c r="F416">
        <v>1</v>
      </c>
      <c r="G416" t="s">
        <v>53</v>
      </c>
      <c r="H416">
        <v>41.326701795344107</v>
      </c>
      <c r="I416">
        <v>4582</v>
      </c>
      <c r="J416">
        <v>0</v>
      </c>
      <c r="K416">
        <v>0</v>
      </c>
      <c r="L416">
        <v>6.3761281500226819</v>
      </c>
      <c r="M416">
        <v>808</v>
      </c>
      <c r="N416">
        <v>0</v>
      </c>
      <c r="O416">
        <v>0</v>
      </c>
      <c r="P416">
        <v>0</v>
      </c>
      <c r="Q416">
        <v>0</v>
      </c>
      <c r="R416" s="2">
        <v>42614</v>
      </c>
      <c r="S416" t="s">
        <v>10</v>
      </c>
      <c r="T416" t="s">
        <v>10</v>
      </c>
      <c r="U416" t="s">
        <v>74</v>
      </c>
      <c r="V416" t="s">
        <v>74</v>
      </c>
    </row>
    <row r="417" spans="1:22" x14ac:dyDescent="0.25">
      <c r="A417" t="s">
        <v>76</v>
      </c>
      <c r="B417" t="s">
        <v>13</v>
      </c>
      <c r="C417" t="s">
        <v>26</v>
      </c>
      <c r="D417" t="s">
        <v>27</v>
      </c>
      <c r="E417" t="s">
        <v>28</v>
      </c>
      <c r="F417">
        <v>1</v>
      </c>
      <c r="G417" t="s">
        <v>54</v>
      </c>
      <c r="H417">
        <v>4.2676414823178836</v>
      </c>
      <c r="I417">
        <v>950</v>
      </c>
      <c r="J417">
        <v>0</v>
      </c>
      <c r="K417">
        <v>0</v>
      </c>
      <c r="L417">
        <v>0</v>
      </c>
      <c r="M417">
        <v>0</v>
      </c>
      <c r="N417">
        <v>0</v>
      </c>
      <c r="O417">
        <v>0</v>
      </c>
      <c r="P417">
        <v>0</v>
      </c>
      <c r="Q417">
        <v>2420</v>
      </c>
      <c r="R417" s="2">
        <v>42614</v>
      </c>
      <c r="S417" t="s">
        <v>10</v>
      </c>
      <c r="T417" t="s">
        <v>10</v>
      </c>
      <c r="U417" t="s">
        <v>74</v>
      </c>
      <c r="V417" t="s">
        <v>74</v>
      </c>
    </row>
    <row r="418" spans="1:22" x14ac:dyDescent="0.25">
      <c r="A418" t="s">
        <v>76</v>
      </c>
      <c r="B418" t="s">
        <v>13</v>
      </c>
      <c r="C418" t="s">
        <v>26</v>
      </c>
      <c r="D418" t="s">
        <v>27</v>
      </c>
      <c r="E418" t="s">
        <v>28</v>
      </c>
      <c r="F418">
        <v>2</v>
      </c>
      <c r="G418" t="s">
        <v>53</v>
      </c>
      <c r="H418">
        <v>80.550497934632048</v>
      </c>
      <c r="I418">
        <v>5061</v>
      </c>
      <c r="J418">
        <v>0</v>
      </c>
      <c r="K418">
        <v>0</v>
      </c>
      <c r="L418">
        <v>5.681552102488733</v>
      </c>
      <c r="M418">
        <v>697</v>
      </c>
      <c r="N418">
        <v>0</v>
      </c>
      <c r="O418">
        <v>0</v>
      </c>
      <c r="P418">
        <v>0</v>
      </c>
      <c r="Q418">
        <v>0</v>
      </c>
      <c r="R418" s="2">
        <v>42614</v>
      </c>
      <c r="S418" t="s">
        <v>10</v>
      </c>
      <c r="T418" t="s">
        <v>10</v>
      </c>
      <c r="U418" t="s">
        <v>74</v>
      </c>
      <c r="V418" t="s">
        <v>74</v>
      </c>
    </row>
    <row r="419" spans="1:22" x14ac:dyDescent="0.25">
      <c r="A419" t="s">
        <v>76</v>
      </c>
      <c r="B419" t="s">
        <v>13</v>
      </c>
      <c r="C419" t="s">
        <v>26</v>
      </c>
      <c r="D419" t="s">
        <v>27</v>
      </c>
      <c r="E419" t="s">
        <v>28</v>
      </c>
      <c r="F419">
        <v>2</v>
      </c>
      <c r="G419" t="s">
        <v>54</v>
      </c>
      <c r="H419">
        <v>2.3798269631357689</v>
      </c>
      <c r="I419">
        <v>1034</v>
      </c>
      <c r="J419">
        <v>0</v>
      </c>
      <c r="K419">
        <v>0</v>
      </c>
      <c r="L419">
        <v>0</v>
      </c>
      <c r="M419">
        <v>0</v>
      </c>
      <c r="N419">
        <v>0</v>
      </c>
      <c r="O419">
        <v>0</v>
      </c>
      <c r="P419">
        <v>0</v>
      </c>
      <c r="Q419">
        <v>1968</v>
      </c>
      <c r="R419" s="2">
        <v>42614</v>
      </c>
      <c r="S419" t="s">
        <v>10</v>
      </c>
      <c r="T419" t="s">
        <v>10</v>
      </c>
      <c r="U419" t="s">
        <v>74</v>
      </c>
      <c r="V419" t="s">
        <v>74</v>
      </c>
    </row>
    <row r="420" spans="1:22" x14ac:dyDescent="0.25">
      <c r="A420" t="s">
        <v>76</v>
      </c>
      <c r="B420" t="s">
        <v>13</v>
      </c>
      <c r="C420" t="s">
        <v>26</v>
      </c>
      <c r="D420" t="s">
        <v>27</v>
      </c>
      <c r="E420" t="s">
        <v>28</v>
      </c>
      <c r="F420">
        <v>3</v>
      </c>
      <c r="G420" t="s">
        <v>53</v>
      </c>
      <c r="H420">
        <v>40.858397643495657</v>
      </c>
      <c r="I420">
        <v>4023</v>
      </c>
      <c r="J420">
        <v>0</v>
      </c>
      <c r="K420">
        <v>0</v>
      </c>
      <c r="L420">
        <v>4.3022307657773959</v>
      </c>
      <c r="M420">
        <v>529</v>
      </c>
      <c r="N420">
        <v>0</v>
      </c>
      <c r="O420">
        <v>0</v>
      </c>
      <c r="P420">
        <v>0</v>
      </c>
      <c r="Q420">
        <v>0</v>
      </c>
      <c r="R420" s="2">
        <v>42614</v>
      </c>
      <c r="S420" t="s">
        <v>10</v>
      </c>
      <c r="T420" t="s">
        <v>10</v>
      </c>
      <c r="U420" t="s">
        <v>74</v>
      </c>
      <c r="V420" t="s">
        <v>74</v>
      </c>
    </row>
    <row r="421" spans="1:22" x14ac:dyDescent="0.25">
      <c r="A421" t="s">
        <v>76</v>
      </c>
      <c r="B421" t="s">
        <v>13</v>
      </c>
      <c r="C421" t="s">
        <v>26</v>
      </c>
      <c r="D421" t="s">
        <v>27</v>
      </c>
      <c r="E421" t="s">
        <v>28</v>
      </c>
      <c r="F421">
        <v>3</v>
      </c>
      <c r="G421" t="s">
        <v>54</v>
      </c>
      <c r="H421">
        <v>2.8811318391658092</v>
      </c>
      <c r="I421">
        <v>854</v>
      </c>
      <c r="J421">
        <v>0</v>
      </c>
      <c r="K421">
        <v>0</v>
      </c>
      <c r="L421">
        <v>0</v>
      </c>
      <c r="M421">
        <v>0</v>
      </c>
      <c r="N421">
        <v>0</v>
      </c>
      <c r="O421">
        <v>0</v>
      </c>
      <c r="P421">
        <v>0</v>
      </c>
      <c r="Q421">
        <v>3354</v>
      </c>
      <c r="R421" s="2">
        <v>42614</v>
      </c>
      <c r="S421" t="s">
        <v>10</v>
      </c>
      <c r="T421" t="s">
        <v>10</v>
      </c>
      <c r="U421" t="s">
        <v>74</v>
      </c>
      <c r="V421" t="s">
        <v>74</v>
      </c>
    </row>
    <row r="422" spans="1:22" x14ac:dyDescent="0.25">
      <c r="A422" t="s">
        <v>76</v>
      </c>
      <c r="B422" t="s">
        <v>13</v>
      </c>
      <c r="C422" t="s">
        <v>29</v>
      </c>
      <c r="D422" t="s">
        <v>30</v>
      </c>
      <c r="E422" t="s">
        <v>28</v>
      </c>
      <c r="F422">
        <v>1</v>
      </c>
      <c r="G422" t="s">
        <v>53</v>
      </c>
      <c r="H422">
        <v>38.626882839115339</v>
      </c>
      <c r="I422">
        <v>3951</v>
      </c>
      <c r="J422">
        <v>0</v>
      </c>
      <c r="K422">
        <v>0</v>
      </c>
      <c r="L422">
        <v>6.5917607159903762</v>
      </c>
      <c r="M422">
        <v>865</v>
      </c>
      <c r="N422">
        <v>0</v>
      </c>
      <c r="O422">
        <v>0</v>
      </c>
      <c r="P422">
        <v>0</v>
      </c>
      <c r="Q422">
        <v>0</v>
      </c>
      <c r="R422" s="2">
        <v>42614</v>
      </c>
      <c r="S422" t="s">
        <v>10</v>
      </c>
      <c r="T422" t="s">
        <v>10</v>
      </c>
      <c r="U422" t="s">
        <v>74</v>
      </c>
      <c r="V422" t="s">
        <v>74</v>
      </c>
    </row>
    <row r="423" spans="1:22" x14ac:dyDescent="0.25">
      <c r="A423" t="s">
        <v>76</v>
      </c>
      <c r="B423" t="s">
        <v>13</v>
      </c>
      <c r="C423" t="s">
        <v>29</v>
      </c>
      <c r="D423" t="s">
        <v>30</v>
      </c>
      <c r="E423" t="s">
        <v>28</v>
      </c>
      <c r="F423">
        <v>1</v>
      </c>
      <c r="G423" t="s">
        <v>54</v>
      </c>
      <c r="H423">
        <v>3.7321581443250289</v>
      </c>
      <c r="I423">
        <v>840</v>
      </c>
      <c r="J423">
        <v>0</v>
      </c>
      <c r="K423">
        <v>0</v>
      </c>
      <c r="L423">
        <v>0</v>
      </c>
      <c r="M423">
        <v>0</v>
      </c>
      <c r="N423">
        <v>0</v>
      </c>
      <c r="O423">
        <v>0</v>
      </c>
      <c r="P423">
        <v>0</v>
      </c>
      <c r="Q423">
        <v>3104</v>
      </c>
      <c r="R423" s="2">
        <v>42614</v>
      </c>
      <c r="S423" t="s">
        <v>10</v>
      </c>
      <c r="T423" t="s">
        <v>10</v>
      </c>
      <c r="U423" t="s">
        <v>74</v>
      </c>
      <c r="V423" t="s">
        <v>74</v>
      </c>
    </row>
    <row r="424" spans="1:22" x14ac:dyDescent="0.25">
      <c r="A424" t="s">
        <v>76</v>
      </c>
      <c r="B424" t="s">
        <v>13</v>
      </c>
      <c r="C424" t="s">
        <v>29</v>
      </c>
      <c r="D424" t="s">
        <v>30</v>
      </c>
      <c r="E424" t="s">
        <v>28</v>
      </c>
      <c r="F424">
        <v>2</v>
      </c>
      <c r="G424" t="s">
        <v>53</v>
      </c>
      <c r="H424">
        <v>55.4398680868578</v>
      </c>
      <c r="I424">
        <v>4374</v>
      </c>
      <c r="J424">
        <v>0</v>
      </c>
      <c r="K424">
        <v>0</v>
      </c>
      <c r="L424">
        <v>7.7355077059612753</v>
      </c>
      <c r="M424">
        <v>882</v>
      </c>
      <c r="N424">
        <v>0</v>
      </c>
      <c r="O424">
        <v>0</v>
      </c>
      <c r="P424">
        <v>0</v>
      </c>
      <c r="Q424">
        <v>0</v>
      </c>
      <c r="R424" s="2">
        <v>42614</v>
      </c>
      <c r="S424" t="s">
        <v>10</v>
      </c>
      <c r="T424" t="s">
        <v>10</v>
      </c>
      <c r="U424" t="s">
        <v>74</v>
      </c>
      <c r="V424" t="s">
        <v>74</v>
      </c>
    </row>
    <row r="425" spans="1:22" x14ac:dyDescent="0.25">
      <c r="A425" t="s">
        <v>76</v>
      </c>
      <c r="B425" t="s">
        <v>13</v>
      </c>
      <c r="C425" t="s">
        <v>29</v>
      </c>
      <c r="D425" t="s">
        <v>30</v>
      </c>
      <c r="E425" t="s">
        <v>28</v>
      </c>
      <c r="F425">
        <v>2</v>
      </c>
      <c r="G425" t="s">
        <v>54</v>
      </c>
      <c r="H425">
        <v>3.3326940530256892</v>
      </c>
      <c r="I425">
        <v>840</v>
      </c>
      <c r="J425">
        <v>0</v>
      </c>
      <c r="K425">
        <v>0</v>
      </c>
      <c r="L425">
        <v>0</v>
      </c>
      <c r="M425">
        <v>0</v>
      </c>
      <c r="N425">
        <v>0</v>
      </c>
      <c r="O425">
        <v>0</v>
      </c>
      <c r="P425">
        <v>0</v>
      </c>
      <c r="Q425">
        <v>2664</v>
      </c>
      <c r="R425" s="2">
        <v>42614</v>
      </c>
      <c r="S425" t="s">
        <v>10</v>
      </c>
      <c r="T425" t="s">
        <v>10</v>
      </c>
      <c r="U425" t="s">
        <v>74</v>
      </c>
      <c r="V425" t="s">
        <v>74</v>
      </c>
    </row>
    <row r="426" spans="1:22" x14ac:dyDescent="0.25">
      <c r="A426" t="s">
        <v>76</v>
      </c>
      <c r="B426" t="s">
        <v>13</v>
      </c>
      <c r="C426" t="s">
        <v>29</v>
      </c>
      <c r="D426" t="s">
        <v>30</v>
      </c>
      <c r="E426" t="s">
        <v>28</v>
      </c>
      <c r="F426">
        <v>3</v>
      </c>
      <c r="G426" t="s">
        <v>53</v>
      </c>
      <c r="H426">
        <v>39.469195824832177</v>
      </c>
      <c r="I426">
        <v>4656</v>
      </c>
      <c r="J426">
        <v>0</v>
      </c>
      <c r="K426">
        <v>0</v>
      </c>
      <c r="L426">
        <v>6.9412701701806654</v>
      </c>
      <c r="M426">
        <v>906</v>
      </c>
      <c r="N426">
        <v>0</v>
      </c>
      <c r="O426">
        <v>0</v>
      </c>
      <c r="P426">
        <v>0</v>
      </c>
      <c r="Q426">
        <v>0</v>
      </c>
      <c r="R426" s="2">
        <v>42614</v>
      </c>
      <c r="S426" t="s">
        <v>10</v>
      </c>
      <c r="T426" t="s">
        <v>10</v>
      </c>
      <c r="U426" t="s">
        <v>74</v>
      </c>
      <c r="V426" t="s">
        <v>74</v>
      </c>
    </row>
    <row r="427" spans="1:22" x14ac:dyDescent="0.25">
      <c r="A427" t="s">
        <v>76</v>
      </c>
      <c r="B427" t="s">
        <v>13</v>
      </c>
      <c r="C427" t="s">
        <v>29</v>
      </c>
      <c r="D427" t="s">
        <v>30</v>
      </c>
      <c r="E427" t="s">
        <v>28</v>
      </c>
      <c r="F427">
        <v>3</v>
      </c>
      <c r="G427" t="s">
        <v>54</v>
      </c>
      <c r="H427">
        <v>2.86532478453901</v>
      </c>
      <c r="I427">
        <v>665</v>
      </c>
      <c r="J427">
        <v>0</v>
      </c>
      <c r="K427">
        <v>0</v>
      </c>
      <c r="L427">
        <v>0</v>
      </c>
      <c r="M427">
        <v>0</v>
      </c>
      <c r="N427">
        <v>0</v>
      </c>
      <c r="O427">
        <v>0</v>
      </c>
      <c r="P427">
        <v>0</v>
      </c>
      <c r="Q427">
        <v>2533</v>
      </c>
      <c r="R427" s="2">
        <v>42614</v>
      </c>
      <c r="S427" t="s">
        <v>10</v>
      </c>
      <c r="T427" t="s">
        <v>10</v>
      </c>
      <c r="U427" t="s">
        <v>74</v>
      </c>
      <c r="V427" t="s">
        <v>74</v>
      </c>
    </row>
    <row r="428" spans="1:22" x14ac:dyDescent="0.25">
      <c r="A428" t="s">
        <v>76</v>
      </c>
      <c r="B428" t="s">
        <v>13</v>
      </c>
      <c r="C428" t="s">
        <v>31</v>
      </c>
      <c r="D428" t="s">
        <v>32</v>
      </c>
      <c r="E428" t="s">
        <v>33</v>
      </c>
      <c r="F428">
        <v>1</v>
      </c>
      <c r="G428" t="s">
        <v>53</v>
      </c>
      <c r="H428">
        <v>36.435366465577253</v>
      </c>
      <c r="I428">
        <v>3968</v>
      </c>
      <c r="J428">
        <v>0</v>
      </c>
      <c r="K428">
        <v>0</v>
      </c>
      <c r="L428">
        <v>7.7894184649153511</v>
      </c>
      <c r="M428">
        <v>954</v>
      </c>
      <c r="N428">
        <v>0</v>
      </c>
      <c r="O428">
        <v>0</v>
      </c>
      <c r="P428">
        <v>0</v>
      </c>
      <c r="Q428">
        <v>0</v>
      </c>
      <c r="R428" s="2">
        <v>42614</v>
      </c>
      <c r="S428" t="s">
        <v>10</v>
      </c>
      <c r="T428" t="s">
        <v>10</v>
      </c>
      <c r="U428" t="s">
        <v>74</v>
      </c>
      <c r="V428" t="s">
        <v>74</v>
      </c>
    </row>
    <row r="429" spans="1:22" x14ac:dyDescent="0.25">
      <c r="A429" t="s">
        <v>76</v>
      </c>
      <c r="B429" t="s">
        <v>13</v>
      </c>
      <c r="C429" t="s">
        <v>31</v>
      </c>
      <c r="D429" t="s">
        <v>32</v>
      </c>
      <c r="E429" t="s">
        <v>33</v>
      </c>
      <c r="F429">
        <v>1</v>
      </c>
      <c r="G429" t="s">
        <v>54</v>
      </c>
      <c r="H429">
        <v>2.9139031309143819</v>
      </c>
      <c r="I429">
        <v>936</v>
      </c>
      <c r="J429">
        <v>0</v>
      </c>
      <c r="K429">
        <v>0</v>
      </c>
      <c r="L429">
        <v>0</v>
      </c>
      <c r="M429">
        <v>0</v>
      </c>
      <c r="N429">
        <v>0</v>
      </c>
      <c r="O429">
        <v>0</v>
      </c>
      <c r="P429">
        <v>0</v>
      </c>
      <c r="Q429">
        <v>2902</v>
      </c>
      <c r="R429" s="2">
        <v>42614</v>
      </c>
      <c r="S429" t="s">
        <v>10</v>
      </c>
      <c r="T429" t="s">
        <v>10</v>
      </c>
      <c r="U429" t="s">
        <v>74</v>
      </c>
      <c r="V429" t="s">
        <v>74</v>
      </c>
    </row>
    <row r="430" spans="1:22" x14ac:dyDescent="0.25">
      <c r="A430" t="s">
        <v>76</v>
      </c>
      <c r="B430" t="s">
        <v>13</v>
      </c>
      <c r="C430" t="s">
        <v>31</v>
      </c>
      <c r="D430" t="s">
        <v>32</v>
      </c>
      <c r="E430" t="s">
        <v>33</v>
      </c>
      <c r="F430">
        <v>2</v>
      </c>
      <c r="G430" t="s">
        <v>53</v>
      </c>
      <c r="H430">
        <v>54.702026399589819</v>
      </c>
      <c r="I430">
        <v>4379</v>
      </c>
      <c r="J430">
        <v>0</v>
      </c>
      <c r="K430">
        <v>0</v>
      </c>
      <c r="L430">
        <v>7.9069489094764123</v>
      </c>
      <c r="M430">
        <v>883</v>
      </c>
      <c r="N430">
        <v>0</v>
      </c>
      <c r="O430">
        <v>0</v>
      </c>
      <c r="P430">
        <v>0</v>
      </c>
      <c r="Q430">
        <v>0</v>
      </c>
      <c r="R430" s="2">
        <v>42614</v>
      </c>
      <c r="S430" t="s">
        <v>10</v>
      </c>
      <c r="T430" t="s">
        <v>10</v>
      </c>
      <c r="U430" t="s">
        <v>74</v>
      </c>
      <c r="V430" t="s">
        <v>74</v>
      </c>
    </row>
    <row r="431" spans="1:22" x14ac:dyDescent="0.25">
      <c r="A431" t="s">
        <v>76</v>
      </c>
      <c r="B431" t="s">
        <v>13</v>
      </c>
      <c r="C431" t="s">
        <v>31</v>
      </c>
      <c r="D431" t="s">
        <v>32</v>
      </c>
      <c r="E431" t="s">
        <v>33</v>
      </c>
      <c r="F431">
        <v>2</v>
      </c>
      <c r="G431" t="s">
        <v>54</v>
      </c>
      <c r="H431">
        <v>2.683449996883966</v>
      </c>
      <c r="I431">
        <v>979</v>
      </c>
      <c r="J431">
        <v>0</v>
      </c>
      <c r="K431">
        <v>0</v>
      </c>
      <c r="L431">
        <v>0</v>
      </c>
      <c r="M431">
        <v>0</v>
      </c>
      <c r="N431">
        <v>0</v>
      </c>
      <c r="O431">
        <v>0</v>
      </c>
      <c r="P431">
        <v>0</v>
      </c>
      <c r="Q431">
        <v>2519</v>
      </c>
      <c r="R431" s="2">
        <v>42614</v>
      </c>
      <c r="S431" t="s">
        <v>10</v>
      </c>
      <c r="T431" t="s">
        <v>10</v>
      </c>
      <c r="U431" t="s">
        <v>74</v>
      </c>
      <c r="V431" t="s">
        <v>74</v>
      </c>
    </row>
    <row r="432" spans="1:22" x14ac:dyDescent="0.25">
      <c r="A432" t="s">
        <v>76</v>
      </c>
      <c r="B432" t="s">
        <v>13</v>
      </c>
      <c r="C432" t="s">
        <v>31</v>
      </c>
      <c r="D432" t="s">
        <v>32</v>
      </c>
      <c r="E432" t="s">
        <v>33</v>
      </c>
      <c r="F432">
        <v>3</v>
      </c>
      <c r="G432" t="s">
        <v>53</v>
      </c>
      <c r="H432">
        <v>37.814007244146602</v>
      </c>
      <c r="I432">
        <v>4231</v>
      </c>
      <c r="J432">
        <v>0</v>
      </c>
      <c r="K432">
        <v>0</v>
      </c>
      <c r="L432">
        <v>7.2263287901600224</v>
      </c>
      <c r="M432">
        <v>879</v>
      </c>
      <c r="N432">
        <v>0</v>
      </c>
      <c r="O432">
        <v>0</v>
      </c>
      <c r="P432">
        <v>0</v>
      </c>
      <c r="Q432">
        <v>0</v>
      </c>
      <c r="R432" s="2">
        <v>42614</v>
      </c>
      <c r="S432" t="s">
        <v>10</v>
      </c>
      <c r="T432" t="s">
        <v>10</v>
      </c>
      <c r="U432" t="s">
        <v>74</v>
      </c>
      <c r="V432" t="s">
        <v>74</v>
      </c>
    </row>
    <row r="433" spans="1:22" x14ac:dyDescent="0.25">
      <c r="A433" t="s">
        <v>76</v>
      </c>
      <c r="B433" t="s">
        <v>13</v>
      </c>
      <c r="C433" t="s">
        <v>31</v>
      </c>
      <c r="D433" t="s">
        <v>32</v>
      </c>
      <c r="E433" t="s">
        <v>33</v>
      </c>
      <c r="F433">
        <v>3</v>
      </c>
      <c r="G433" t="s">
        <v>54</v>
      </c>
      <c r="H433">
        <v>3.2882958235271231</v>
      </c>
      <c r="I433">
        <v>755</v>
      </c>
      <c r="J433">
        <v>0</v>
      </c>
      <c r="K433">
        <v>0</v>
      </c>
      <c r="L433">
        <v>0</v>
      </c>
      <c r="M433">
        <v>0</v>
      </c>
      <c r="N433">
        <v>0</v>
      </c>
      <c r="O433">
        <v>0</v>
      </c>
      <c r="P433">
        <v>0</v>
      </c>
      <c r="Q433">
        <v>2895</v>
      </c>
      <c r="R433" s="2">
        <v>42614</v>
      </c>
      <c r="S433" t="s">
        <v>10</v>
      </c>
      <c r="T433" t="s">
        <v>10</v>
      </c>
      <c r="U433" t="s">
        <v>74</v>
      </c>
      <c r="V433" t="s">
        <v>74</v>
      </c>
    </row>
    <row r="434" spans="1:22" x14ac:dyDescent="0.25">
      <c r="A434" t="s">
        <v>76</v>
      </c>
      <c r="B434" t="s">
        <v>13</v>
      </c>
      <c r="C434" t="s">
        <v>34</v>
      </c>
      <c r="D434" t="s">
        <v>32</v>
      </c>
      <c r="E434" t="s">
        <v>33</v>
      </c>
      <c r="F434">
        <v>1</v>
      </c>
      <c r="G434" t="s">
        <v>53</v>
      </c>
      <c r="H434">
        <v>84.023014401976127</v>
      </c>
      <c r="I434">
        <v>7043</v>
      </c>
      <c r="J434">
        <v>0</v>
      </c>
      <c r="K434">
        <v>0</v>
      </c>
      <c r="L434">
        <v>4.2184339450009727</v>
      </c>
      <c r="M434">
        <v>566</v>
      </c>
      <c r="N434">
        <v>0</v>
      </c>
      <c r="O434">
        <v>0</v>
      </c>
      <c r="P434">
        <v>0</v>
      </c>
      <c r="Q434">
        <v>0</v>
      </c>
      <c r="R434" s="2">
        <v>42614</v>
      </c>
      <c r="S434" t="s">
        <v>10</v>
      </c>
      <c r="T434" t="s">
        <v>10</v>
      </c>
      <c r="U434" t="s">
        <v>74</v>
      </c>
      <c r="V434" t="s">
        <v>74</v>
      </c>
    </row>
    <row r="435" spans="1:22" x14ac:dyDescent="0.25">
      <c r="A435" t="s">
        <v>76</v>
      </c>
      <c r="B435" t="s">
        <v>13</v>
      </c>
      <c r="C435" t="s">
        <v>34</v>
      </c>
      <c r="D435" t="s">
        <v>32</v>
      </c>
      <c r="E435" t="s">
        <v>33</v>
      </c>
      <c r="F435">
        <v>1</v>
      </c>
      <c r="G435" t="s">
        <v>54</v>
      </c>
      <c r="H435">
        <v>1.835368392155716</v>
      </c>
      <c r="I435">
        <v>526</v>
      </c>
      <c r="J435">
        <v>0</v>
      </c>
      <c r="K435">
        <v>0</v>
      </c>
      <c r="L435">
        <v>0</v>
      </c>
      <c r="M435">
        <v>0</v>
      </c>
      <c r="N435">
        <v>0</v>
      </c>
      <c r="O435">
        <v>0</v>
      </c>
      <c r="P435">
        <v>0</v>
      </c>
      <c r="Q435">
        <v>625</v>
      </c>
      <c r="R435" s="2">
        <v>42614</v>
      </c>
      <c r="S435" t="s">
        <v>10</v>
      </c>
      <c r="T435" t="s">
        <v>10</v>
      </c>
      <c r="U435" t="s">
        <v>74</v>
      </c>
      <c r="V435" t="s">
        <v>74</v>
      </c>
    </row>
    <row r="436" spans="1:22" x14ac:dyDescent="0.25">
      <c r="A436" t="s">
        <v>76</v>
      </c>
      <c r="B436" t="s">
        <v>13</v>
      </c>
      <c r="C436" t="s">
        <v>34</v>
      </c>
      <c r="D436" t="s">
        <v>32</v>
      </c>
      <c r="E436" t="s">
        <v>33</v>
      </c>
      <c r="F436">
        <v>2</v>
      </c>
      <c r="G436" t="s">
        <v>53</v>
      </c>
      <c r="H436">
        <v>88.201605054361977</v>
      </c>
      <c r="I436">
        <v>6539</v>
      </c>
      <c r="J436">
        <v>0</v>
      </c>
      <c r="K436">
        <v>0</v>
      </c>
      <c r="L436">
        <v>3.2726013061221062</v>
      </c>
      <c r="M436">
        <v>421</v>
      </c>
      <c r="N436">
        <v>0</v>
      </c>
      <c r="O436">
        <v>0</v>
      </c>
      <c r="P436">
        <v>0</v>
      </c>
      <c r="Q436">
        <v>0</v>
      </c>
      <c r="R436" s="2">
        <v>42614</v>
      </c>
      <c r="S436" t="s">
        <v>10</v>
      </c>
      <c r="T436" t="s">
        <v>10</v>
      </c>
      <c r="U436" t="s">
        <v>74</v>
      </c>
      <c r="V436" t="s">
        <v>74</v>
      </c>
    </row>
    <row r="437" spans="1:22" x14ac:dyDescent="0.25">
      <c r="A437" t="s">
        <v>76</v>
      </c>
      <c r="B437" t="s">
        <v>13</v>
      </c>
      <c r="C437" t="s">
        <v>34</v>
      </c>
      <c r="D437" t="s">
        <v>32</v>
      </c>
      <c r="E437" t="s">
        <v>33</v>
      </c>
      <c r="F437">
        <v>2</v>
      </c>
      <c r="G437" t="s">
        <v>54</v>
      </c>
      <c r="H437">
        <v>1.957237053455837</v>
      </c>
      <c r="I437">
        <v>689</v>
      </c>
      <c r="J437">
        <v>0</v>
      </c>
      <c r="K437">
        <v>0</v>
      </c>
      <c r="L437">
        <v>0</v>
      </c>
      <c r="M437">
        <v>0</v>
      </c>
      <c r="N437">
        <v>0</v>
      </c>
      <c r="O437">
        <v>0</v>
      </c>
      <c r="P437">
        <v>0</v>
      </c>
      <c r="Q437">
        <v>1111</v>
      </c>
      <c r="R437" s="2">
        <v>42614</v>
      </c>
      <c r="S437" t="s">
        <v>10</v>
      </c>
      <c r="T437" t="s">
        <v>10</v>
      </c>
      <c r="U437" t="s">
        <v>74</v>
      </c>
      <c r="V437" t="s">
        <v>74</v>
      </c>
    </row>
    <row r="438" spans="1:22" x14ac:dyDescent="0.25">
      <c r="A438" t="s">
        <v>76</v>
      </c>
      <c r="B438" t="s">
        <v>13</v>
      </c>
      <c r="C438" t="s">
        <v>34</v>
      </c>
      <c r="D438" t="s">
        <v>32</v>
      </c>
      <c r="E438" t="s">
        <v>33</v>
      </c>
      <c r="F438">
        <v>3</v>
      </c>
      <c r="G438" t="s">
        <v>53</v>
      </c>
      <c r="H438">
        <v>61.84326665832328</v>
      </c>
      <c r="I438">
        <v>6117</v>
      </c>
      <c r="J438">
        <v>0</v>
      </c>
      <c r="K438">
        <v>0</v>
      </c>
      <c r="L438">
        <v>3.9452957202612748</v>
      </c>
      <c r="M438">
        <v>570</v>
      </c>
      <c r="N438">
        <v>0</v>
      </c>
      <c r="O438">
        <v>0</v>
      </c>
      <c r="P438">
        <v>0</v>
      </c>
      <c r="Q438">
        <v>0</v>
      </c>
      <c r="R438" s="2">
        <v>42614</v>
      </c>
      <c r="S438" t="s">
        <v>10</v>
      </c>
      <c r="T438" t="s">
        <v>10</v>
      </c>
      <c r="U438" t="s">
        <v>74</v>
      </c>
      <c r="V438" t="s">
        <v>74</v>
      </c>
    </row>
    <row r="439" spans="1:22" x14ac:dyDescent="0.25">
      <c r="A439" t="s">
        <v>76</v>
      </c>
      <c r="B439" t="s">
        <v>13</v>
      </c>
      <c r="C439" t="s">
        <v>34</v>
      </c>
      <c r="D439" t="s">
        <v>32</v>
      </c>
      <c r="E439" t="s">
        <v>33</v>
      </c>
      <c r="F439">
        <v>3</v>
      </c>
      <c r="G439" t="s">
        <v>54</v>
      </c>
      <c r="H439">
        <v>2.540580697987429</v>
      </c>
      <c r="I439">
        <v>532</v>
      </c>
      <c r="J439">
        <v>0</v>
      </c>
      <c r="K439">
        <v>0</v>
      </c>
      <c r="L439">
        <v>0</v>
      </c>
      <c r="M439">
        <v>0</v>
      </c>
      <c r="N439">
        <v>0</v>
      </c>
      <c r="O439">
        <v>0</v>
      </c>
      <c r="P439">
        <v>0</v>
      </c>
      <c r="Q439">
        <v>1541</v>
      </c>
      <c r="R439" s="2">
        <v>42614</v>
      </c>
      <c r="S439" t="s">
        <v>10</v>
      </c>
      <c r="T439" t="s">
        <v>10</v>
      </c>
      <c r="U439" t="s">
        <v>74</v>
      </c>
      <c r="V439" t="s">
        <v>74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7"/>
  <sheetViews>
    <sheetView workbookViewId="0"/>
  </sheetViews>
  <sheetFormatPr defaultRowHeight="15" x14ac:dyDescent="0.25"/>
  <cols>
    <col min="1" max="1" width="18.85546875" bestFit="1" customWidth="1"/>
    <col min="2" max="2" width="4.85546875" customWidth="1"/>
    <col min="3" max="3" width="5.140625" customWidth="1"/>
    <col min="4" max="4" width="7.5703125" customWidth="1"/>
    <col min="5" max="5" width="14" bestFit="1" customWidth="1"/>
    <col min="6" max="6" width="11.42578125" bestFit="1" customWidth="1"/>
    <col min="7" max="7" width="10" bestFit="1" customWidth="1"/>
    <col min="8" max="8" width="21.85546875" bestFit="1" customWidth="1"/>
    <col min="9" max="9" width="12.7109375" bestFit="1" customWidth="1"/>
    <col min="10" max="10" width="10.42578125" style="2" customWidth="1"/>
    <col min="11" max="11" width="11.140625" bestFit="1" customWidth="1"/>
    <col min="12" max="12" width="16.42578125" bestFit="1" customWidth="1"/>
    <col min="13" max="13" width="17" bestFit="1" customWidth="1"/>
    <col min="14" max="14" width="38.7109375" bestFit="1" customWidth="1"/>
    <col min="15" max="15" width="16" bestFit="1" customWidth="1"/>
  </cols>
  <sheetData>
    <row r="1" spans="1:14" s="1" customFormat="1" x14ac:dyDescent="0.25">
      <c r="A1" s="1" t="s">
        <v>15</v>
      </c>
      <c r="B1" s="1" t="s">
        <v>16</v>
      </c>
      <c r="C1" s="1" t="s">
        <v>17</v>
      </c>
      <c r="D1" s="1" t="s">
        <v>18</v>
      </c>
      <c r="E1" s="1" t="s">
        <v>19</v>
      </c>
      <c r="F1" s="1" t="s">
        <v>41</v>
      </c>
      <c r="G1" s="1" t="s">
        <v>58</v>
      </c>
      <c r="H1" s="1" t="s">
        <v>43</v>
      </c>
      <c r="I1" s="1" t="s">
        <v>44</v>
      </c>
      <c r="J1" s="1" t="s">
        <v>23</v>
      </c>
      <c r="K1" s="1" t="s">
        <v>4</v>
      </c>
      <c r="L1" s="1" t="s">
        <v>5</v>
      </c>
      <c r="M1" s="1" t="s">
        <v>24</v>
      </c>
      <c r="N1" s="1" t="s">
        <v>25</v>
      </c>
    </row>
    <row r="2" spans="1:14" x14ac:dyDescent="0.25">
      <c r="A2" t="s">
        <v>6</v>
      </c>
      <c r="B2" t="s">
        <v>7</v>
      </c>
      <c r="C2" t="s">
        <v>26</v>
      </c>
      <c r="D2" t="s">
        <v>27</v>
      </c>
      <c r="E2" t="s">
        <v>28</v>
      </c>
      <c r="F2">
        <v>1</v>
      </c>
      <c r="G2" t="s">
        <v>59</v>
      </c>
      <c r="H2">
        <v>1.375772847633886</v>
      </c>
      <c r="I2">
        <v>16</v>
      </c>
      <c r="J2" s="2">
        <v>42614</v>
      </c>
      <c r="K2" t="s">
        <v>10</v>
      </c>
      <c r="L2" t="s">
        <v>11</v>
      </c>
      <c r="M2" t="s">
        <v>74</v>
      </c>
      <c r="N2" t="s">
        <v>74</v>
      </c>
    </row>
    <row r="3" spans="1:14" x14ac:dyDescent="0.25">
      <c r="A3" t="s">
        <v>6</v>
      </c>
      <c r="B3" t="s">
        <v>7</v>
      </c>
      <c r="C3" t="s">
        <v>26</v>
      </c>
      <c r="D3" t="s">
        <v>27</v>
      </c>
      <c r="E3" t="s">
        <v>28</v>
      </c>
      <c r="F3">
        <v>2</v>
      </c>
      <c r="G3" t="s">
        <v>59</v>
      </c>
      <c r="H3">
        <v>11.06615170243651</v>
      </c>
      <c r="I3">
        <v>202</v>
      </c>
      <c r="J3" s="2">
        <v>42614</v>
      </c>
      <c r="K3" t="s">
        <v>10</v>
      </c>
      <c r="L3" t="s">
        <v>11</v>
      </c>
      <c r="M3" t="s">
        <v>74</v>
      </c>
      <c r="N3" t="s">
        <v>74</v>
      </c>
    </row>
    <row r="4" spans="1:14" x14ac:dyDescent="0.25">
      <c r="A4" t="s">
        <v>6</v>
      </c>
      <c r="B4" t="s">
        <v>7</v>
      </c>
      <c r="C4" t="s">
        <v>26</v>
      </c>
      <c r="D4" t="s">
        <v>27</v>
      </c>
      <c r="E4" t="s">
        <v>28</v>
      </c>
      <c r="F4">
        <v>3</v>
      </c>
      <c r="G4" t="s">
        <v>59</v>
      </c>
      <c r="H4">
        <v>2.6109785415831972</v>
      </c>
      <c r="I4">
        <v>21</v>
      </c>
      <c r="J4" s="2">
        <v>42614</v>
      </c>
      <c r="K4" t="s">
        <v>10</v>
      </c>
      <c r="L4" t="s">
        <v>11</v>
      </c>
      <c r="M4" t="s">
        <v>74</v>
      </c>
      <c r="N4" t="s">
        <v>74</v>
      </c>
    </row>
    <row r="5" spans="1:14" x14ac:dyDescent="0.25">
      <c r="A5" t="s">
        <v>6</v>
      </c>
      <c r="B5" t="s">
        <v>7</v>
      </c>
      <c r="C5" t="s">
        <v>29</v>
      </c>
      <c r="D5" t="s">
        <v>30</v>
      </c>
      <c r="E5" t="s">
        <v>28</v>
      </c>
      <c r="F5">
        <v>1</v>
      </c>
      <c r="G5" t="s">
        <v>59</v>
      </c>
      <c r="H5">
        <v>2.2881769434712149</v>
      </c>
      <c r="I5">
        <v>25</v>
      </c>
      <c r="J5" s="2">
        <v>42614</v>
      </c>
      <c r="K5" t="s">
        <v>10</v>
      </c>
      <c r="L5" t="s">
        <v>11</v>
      </c>
      <c r="M5" t="s">
        <v>74</v>
      </c>
      <c r="N5" t="s">
        <v>74</v>
      </c>
    </row>
    <row r="6" spans="1:14" x14ac:dyDescent="0.25">
      <c r="A6" t="s">
        <v>6</v>
      </c>
      <c r="B6" t="s">
        <v>7</v>
      </c>
      <c r="C6" t="s">
        <v>29</v>
      </c>
      <c r="D6" t="s">
        <v>30</v>
      </c>
      <c r="E6" t="s">
        <v>28</v>
      </c>
      <c r="F6">
        <v>2</v>
      </c>
      <c r="G6" t="s">
        <v>59</v>
      </c>
      <c r="H6">
        <v>26.59541223800095</v>
      </c>
      <c r="I6">
        <v>449</v>
      </c>
      <c r="J6" s="2">
        <v>42614</v>
      </c>
      <c r="K6" t="s">
        <v>10</v>
      </c>
      <c r="L6" t="s">
        <v>11</v>
      </c>
      <c r="M6" t="s">
        <v>74</v>
      </c>
      <c r="N6" t="s">
        <v>74</v>
      </c>
    </row>
    <row r="7" spans="1:14" x14ac:dyDescent="0.25">
      <c r="A7" t="s">
        <v>6</v>
      </c>
      <c r="B7" t="s">
        <v>7</v>
      </c>
      <c r="C7" t="s">
        <v>29</v>
      </c>
      <c r="D7" t="s">
        <v>30</v>
      </c>
      <c r="E7" t="s">
        <v>28</v>
      </c>
      <c r="F7">
        <v>3</v>
      </c>
      <c r="G7" t="s">
        <v>59</v>
      </c>
      <c r="H7">
        <v>4.1973954112372649</v>
      </c>
      <c r="I7">
        <v>59</v>
      </c>
      <c r="J7" s="2">
        <v>42614</v>
      </c>
      <c r="K7" t="s">
        <v>10</v>
      </c>
      <c r="L7" t="s">
        <v>11</v>
      </c>
      <c r="M7" t="s">
        <v>74</v>
      </c>
      <c r="N7" t="s">
        <v>74</v>
      </c>
    </row>
    <row r="8" spans="1:14" x14ac:dyDescent="0.25">
      <c r="A8" t="s">
        <v>6</v>
      </c>
      <c r="B8" t="s">
        <v>7</v>
      </c>
      <c r="C8" t="s">
        <v>31</v>
      </c>
      <c r="D8" t="s">
        <v>32</v>
      </c>
      <c r="E8" t="s">
        <v>33</v>
      </c>
      <c r="F8">
        <v>1</v>
      </c>
      <c r="G8" t="s">
        <v>59</v>
      </c>
      <c r="H8">
        <v>0.47486358743332291</v>
      </c>
      <c r="I8">
        <v>10</v>
      </c>
      <c r="J8" s="2">
        <v>42614</v>
      </c>
      <c r="K8" t="s">
        <v>10</v>
      </c>
      <c r="L8" t="s">
        <v>11</v>
      </c>
      <c r="M8" t="s">
        <v>74</v>
      </c>
      <c r="N8" t="s">
        <v>74</v>
      </c>
    </row>
    <row r="9" spans="1:14" x14ac:dyDescent="0.25">
      <c r="A9" t="s">
        <v>6</v>
      </c>
      <c r="B9" t="s">
        <v>7</v>
      </c>
      <c r="C9" t="s">
        <v>31</v>
      </c>
      <c r="D9" t="s">
        <v>32</v>
      </c>
      <c r="E9" t="s">
        <v>33</v>
      </c>
      <c r="F9">
        <v>2</v>
      </c>
      <c r="G9" t="s">
        <v>59</v>
      </c>
      <c r="H9">
        <v>19.99375857057591</v>
      </c>
      <c r="I9">
        <v>388</v>
      </c>
      <c r="J9" s="2">
        <v>42614</v>
      </c>
      <c r="K9" t="s">
        <v>10</v>
      </c>
      <c r="L9" t="s">
        <v>11</v>
      </c>
      <c r="M9" t="s">
        <v>74</v>
      </c>
      <c r="N9" t="s">
        <v>74</v>
      </c>
    </row>
    <row r="10" spans="1:14" x14ac:dyDescent="0.25">
      <c r="A10" t="s">
        <v>6</v>
      </c>
      <c r="B10" t="s">
        <v>7</v>
      </c>
      <c r="C10" t="s">
        <v>31</v>
      </c>
      <c r="D10" t="s">
        <v>32</v>
      </c>
      <c r="E10" t="s">
        <v>33</v>
      </c>
      <c r="F10">
        <v>3</v>
      </c>
      <c r="G10" t="s">
        <v>59</v>
      </c>
      <c r="H10">
        <v>0.77423344096307301</v>
      </c>
      <c r="I10">
        <v>42</v>
      </c>
      <c r="J10" s="2">
        <v>42614</v>
      </c>
      <c r="K10" t="s">
        <v>10</v>
      </c>
      <c r="L10" t="s">
        <v>11</v>
      </c>
      <c r="M10" t="s">
        <v>74</v>
      </c>
      <c r="N10" t="s">
        <v>74</v>
      </c>
    </row>
    <row r="11" spans="1:14" x14ac:dyDescent="0.25">
      <c r="A11" t="s">
        <v>6</v>
      </c>
      <c r="B11" t="s">
        <v>7</v>
      </c>
      <c r="C11" t="s">
        <v>34</v>
      </c>
      <c r="D11" t="s">
        <v>32</v>
      </c>
      <c r="E11" t="s">
        <v>33</v>
      </c>
      <c r="F11">
        <v>1</v>
      </c>
      <c r="G11" t="s">
        <v>59</v>
      </c>
      <c r="H11">
        <v>0.47486358743332291</v>
      </c>
      <c r="I11">
        <v>10</v>
      </c>
      <c r="J11" s="2">
        <v>42614</v>
      </c>
      <c r="K11" t="s">
        <v>10</v>
      </c>
      <c r="L11" t="s">
        <v>11</v>
      </c>
      <c r="M11" t="s">
        <v>74</v>
      </c>
      <c r="N11" t="s">
        <v>74</v>
      </c>
    </row>
    <row r="12" spans="1:14" x14ac:dyDescent="0.25">
      <c r="A12" t="s">
        <v>6</v>
      </c>
      <c r="B12" t="s">
        <v>7</v>
      </c>
      <c r="C12" t="s">
        <v>34</v>
      </c>
      <c r="D12" t="s">
        <v>32</v>
      </c>
      <c r="E12" t="s">
        <v>33</v>
      </c>
      <c r="F12">
        <v>2</v>
      </c>
      <c r="G12" t="s">
        <v>59</v>
      </c>
      <c r="H12">
        <v>19.99375857057591</v>
      </c>
      <c r="I12">
        <v>388</v>
      </c>
      <c r="J12" s="2">
        <v>42614</v>
      </c>
      <c r="K12" t="s">
        <v>10</v>
      </c>
      <c r="L12" t="s">
        <v>11</v>
      </c>
      <c r="M12" t="s">
        <v>74</v>
      </c>
      <c r="N12" t="s">
        <v>74</v>
      </c>
    </row>
    <row r="13" spans="1:14" x14ac:dyDescent="0.25">
      <c r="A13" t="s">
        <v>6</v>
      </c>
      <c r="B13" t="s">
        <v>7</v>
      </c>
      <c r="C13" t="s">
        <v>34</v>
      </c>
      <c r="D13" t="s">
        <v>32</v>
      </c>
      <c r="E13" t="s">
        <v>33</v>
      </c>
      <c r="F13">
        <v>3</v>
      </c>
      <c r="G13" t="s">
        <v>59</v>
      </c>
      <c r="H13">
        <v>0.77423344096307301</v>
      </c>
      <c r="I13">
        <v>42</v>
      </c>
      <c r="J13" s="2">
        <v>42614</v>
      </c>
      <c r="K13" t="s">
        <v>10</v>
      </c>
      <c r="L13" t="s">
        <v>11</v>
      </c>
      <c r="M13" t="s">
        <v>74</v>
      </c>
      <c r="N13" t="s">
        <v>74</v>
      </c>
    </row>
    <row r="14" spans="1:14" x14ac:dyDescent="0.25">
      <c r="A14" t="s">
        <v>6</v>
      </c>
      <c r="B14" t="s">
        <v>7</v>
      </c>
      <c r="C14" t="s">
        <v>35</v>
      </c>
      <c r="D14" t="s">
        <v>36</v>
      </c>
      <c r="E14" t="s">
        <v>37</v>
      </c>
      <c r="F14">
        <v>1</v>
      </c>
      <c r="G14" t="s">
        <v>59</v>
      </c>
      <c r="H14">
        <v>0.80675080545803846</v>
      </c>
      <c r="I14">
        <v>31</v>
      </c>
      <c r="J14" s="2">
        <v>42614</v>
      </c>
      <c r="K14" t="s">
        <v>10</v>
      </c>
      <c r="L14" t="s">
        <v>11</v>
      </c>
      <c r="M14" t="s">
        <v>74</v>
      </c>
      <c r="N14" t="s">
        <v>74</v>
      </c>
    </row>
    <row r="15" spans="1:14" x14ac:dyDescent="0.25">
      <c r="A15" t="s">
        <v>6</v>
      </c>
      <c r="B15" t="s">
        <v>7</v>
      </c>
      <c r="C15" t="s">
        <v>35</v>
      </c>
      <c r="D15" t="s">
        <v>36</v>
      </c>
      <c r="E15" t="s">
        <v>37</v>
      </c>
      <c r="F15">
        <v>2</v>
      </c>
      <c r="G15" t="s">
        <v>59</v>
      </c>
      <c r="H15">
        <v>22.226160098508409</v>
      </c>
      <c r="I15">
        <v>393</v>
      </c>
      <c r="J15" s="2">
        <v>42614</v>
      </c>
      <c r="K15" t="s">
        <v>10</v>
      </c>
      <c r="L15" t="s">
        <v>11</v>
      </c>
      <c r="M15" t="s">
        <v>74</v>
      </c>
      <c r="N15" t="s">
        <v>74</v>
      </c>
    </row>
    <row r="16" spans="1:14" x14ac:dyDescent="0.25">
      <c r="A16" t="s">
        <v>6</v>
      </c>
      <c r="B16" t="s">
        <v>7</v>
      </c>
      <c r="C16" t="s">
        <v>35</v>
      </c>
      <c r="D16" t="s">
        <v>36</v>
      </c>
      <c r="E16" t="s">
        <v>37</v>
      </c>
      <c r="F16">
        <v>3</v>
      </c>
      <c r="G16" t="s">
        <v>59</v>
      </c>
      <c r="H16">
        <v>1.310517151904971</v>
      </c>
      <c r="I16">
        <v>44</v>
      </c>
      <c r="J16" s="2">
        <v>42614</v>
      </c>
      <c r="K16" t="s">
        <v>10</v>
      </c>
      <c r="L16" t="s">
        <v>11</v>
      </c>
      <c r="M16" t="s">
        <v>74</v>
      </c>
      <c r="N16" t="s">
        <v>74</v>
      </c>
    </row>
    <row r="17" spans="1:14" x14ac:dyDescent="0.25">
      <c r="A17" t="s">
        <v>6</v>
      </c>
      <c r="B17" t="s">
        <v>7</v>
      </c>
      <c r="C17" t="s">
        <v>38</v>
      </c>
      <c r="D17" t="s">
        <v>39</v>
      </c>
      <c r="E17" t="s">
        <v>40</v>
      </c>
      <c r="F17">
        <v>1</v>
      </c>
      <c r="G17" t="s">
        <v>59</v>
      </c>
      <c r="H17">
        <v>5.7659579279704882</v>
      </c>
      <c r="I17">
        <v>121</v>
      </c>
      <c r="J17" s="2">
        <v>42614</v>
      </c>
      <c r="K17" t="s">
        <v>10</v>
      </c>
      <c r="L17" t="s">
        <v>11</v>
      </c>
      <c r="M17" t="s">
        <v>74</v>
      </c>
      <c r="N17" t="s">
        <v>74</v>
      </c>
    </row>
    <row r="18" spans="1:14" x14ac:dyDescent="0.25">
      <c r="A18" t="s">
        <v>6</v>
      </c>
      <c r="B18" t="s">
        <v>7</v>
      </c>
      <c r="C18" t="s">
        <v>38</v>
      </c>
      <c r="D18" t="s">
        <v>39</v>
      </c>
      <c r="E18" t="s">
        <v>40</v>
      </c>
      <c r="F18">
        <v>2</v>
      </c>
      <c r="G18" t="s">
        <v>59</v>
      </c>
      <c r="H18">
        <v>35.616536095290478</v>
      </c>
      <c r="I18">
        <v>561</v>
      </c>
      <c r="J18" s="2">
        <v>42614</v>
      </c>
      <c r="K18" t="s">
        <v>10</v>
      </c>
      <c r="L18" t="s">
        <v>11</v>
      </c>
      <c r="M18" t="s">
        <v>74</v>
      </c>
      <c r="N18" t="s">
        <v>74</v>
      </c>
    </row>
    <row r="19" spans="1:14" x14ac:dyDescent="0.25">
      <c r="A19" t="s">
        <v>6</v>
      </c>
      <c r="B19" t="s">
        <v>7</v>
      </c>
      <c r="C19" t="s">
        <v>38</v>
      </c>
      <c r="D19" t="s">
        <v>39</v>
      </c>
      <c r="E19" t="s">
        <v>40</v>
      </c>
      <c r="F19">
        <v>3</v>
      </c>
      <c r="G19" t="s">
        <v>59</v>
      </c>
      <c r="H19">
        <v>10.80833040657507</v>
      </c>
      <c r="I19">
        <v>179</v>
      </c>
      <c r="J19" s="2">
        <v>42614</v>
      </c>
      <c r="K19" t="s">
        <v>10</v>
      </c>
      <c r="L19" t="s">
        <v>11</v>
      </c>
      <c r="M19" t="s">
        <v>74</v>
      </c>
      <c r="N19" t="s">
        <v>74</v>
      </c>
    </row>
    <row r="20" spans="1:14" x14ac:dyDescent="0.25">
      <c r="A20" t="s">
        <v>6</v>
      </c>
      <c r="B20" t="s">
        <v>8</v>
      </c>
      <c r="C20" t="s">
        <v>26</v>
      </c>
      <c r="D20" t="s">
        <v>27</v>
      </c>
      <c r="E20" t="s">
        <v>28</v>
      </c>
      <c r="F20">
        <v>1</v>
      </c>
      <c r="G20" t="s">
        <v>59</v>
      </c>
      <c r="H20">
        <v>1.6023218332770759</v>
      </c>
      <c r="I20">
        <v>22</v>
      </c>
      <c r="J20" s="2">
        <v>42614</v>
      </c>
      <c r="K20" t="s">
        <v>10</v>
      </c>
      <c r="L20" t="s">
        <v>11</v>
      </c>
      <c r="M20" t="s">
        <v>74</v>
      </c>
      <c r="N20" t="s">
        <v>74</v>
      </c>
    </row>
    <row r="21" spans="1:14" x14ac:dyDescent="0.25">
      <c r="A21" t="s">
        <v>6</v>
      </c>
      <c r="B21" t="s">
        <v>8</v>
      </c>
      <c r="C21" t="s">
        <v>26</v>
      </c>
      <c r="D21" t="s">
        <v>27</v>
      </c>
      <c r="E21" t="s">
        <v>28</v>
      </c>
      <c r="F21">
        <v>2</v>
      </c>
      <c r="G21" t="s">
        <v>59</v>
      </c>
      <c r="H21">
        <v>10.702791343860071</v>
      </c>
      <c r="I21">
        <v>197</v>
      </c>
      <c r="J21" s="2">
        <v>42614</v>
      </c>
      <c r="K21" t="s">
        <v>10</v>
      </c>
      <c r="L21" t="s">
        <v>11</v>
      </c>
      <c r="M21" t="s">
        <v>74</v>
      </c>
      <c r="N21" t="s">
        <v>74</v>
      </c>
    </row>
    <row r="22" spans="1:14" x14ac:dyDescent="0.25">
      <c r="A22" t="s">
        <v>6</v>
      </c>
      <c r="B22" t="s">
        <v>8</v>
      </c>
      <c r="C22" t="s">
        <v>26</v>
      </c>
      <c r="D22" t="s">
        <v>27</v>
      </c>
      <c r="E22" t="s">
        <v>28</v>
      </c>
      <c r="F22">
        <v>3</v>
      </c>
      <c r="G22" t="s">
        <v>59</v>
      </c>
      <c r="H22">
        <v>2.7767133266961239</v>
      </c>
      <c r="I22">
        <v>24</v>
      </c>
      <c r="J22" s="2">
        <v>42614</v>
      </c>
      <c r="K22" t="s">
        <v>10</v>
      </c>
      <c r="L22" t="s">
        <v>11</v>
      </c>
      <c r="M22" t="s">
        <v>74</v>
      </c>
      <c r="N22" t="s">
        <v>74</v>
      </c>
    </row>
    <row r="23" spans="1:14" x14ac:dyDescent="0.25">
      <c r="A23" t="s">
        <v>6</v>
      </c>
      <c r="B23" t="s">
        <v>8</v>
      </c>
      <c r="C23" t="s">
        <v>29</v>
      </c>
      <c r="D23" t="s">
        <v>30</v>
      </c>
      <c r="E23" t="s">
        <v>28</v>
      </c>
      <c r="F23">
        <v>1</v>
      </c>
      <c r="G23" t="s">
        <v>59</v>
      </c>
      <c r="H23">
        <v>2.7614090702112102</v>
      </c>
      <c r="I23">
        <v>41</v>
      </c>
      <c r="J23" s="2">
        <v>42614</v>
      </c>
      <c r="K23" t="s">
        <v>10</v>
      </c>
      <c r="L23" t="s">
        <v>11</v>
      </c>
      <c r="M23" t="s">
        <v>74</v>
      </c>
      <c r="N23" t="s">
        <v>74</v>
      </c>
    </row>
    <row r="24" spans="1:14" x14ac:dyDescent="0.25">
      <c r="A24" t="s">
        <v>6</v>
      </c>
      <c r="B24" t="s">
        <v>8</v>
      </c>
      <c r="C24" t="s">
        <v>29</v>
      </c>
      <c r="D24" t="s">
        <v>30</v>
      </c>
      <c r="E24" t="s">
        <v>28</v>
      </c>
      <c r="F24">
        <v>2</v>
      </c>
      <c r="G24" t="s">
        <v>59</v>
      </c>
      <c r="H24">
        <v>24.345341069272909</v>
      </c>
      <c r="I24">
        <v>428</v>
      </c>
      <c r="J24" s="2">
        <v>42614</v>
      </c>
      <c r="K24" t="s">
        <v>10</v>
      </c>
      <c r="L24" t="s">
        <v>11</v>
      </c>
      <c r="M24" t="s">
        <v>74</v>
      </c>
      <c r="N24" t="s">
        <v>74</v>
      </c>
    </row>
    <row r="25" spans="1:14" x14ac:dyDescent="0.25">
      <c r="A25" t="s">
        <v>6</v>
      </c>
      <c r="B25" t="s">
        <v>8</v>
      </c>
      <c r="C25" t="s">
        <v>29</v>
      </c>
      <c r="D25" t="s">
        <v>30</v>
      </c>
      <c r="E25" t="s">
        <v>28</v>
      </c>
      <c r="F25">
        <v>3</v>
      </c>
      <c r="G25" t="s">
        <v>59</v>
      </c>
      <c r="H25">
        <v>4.5390587557449047</v>
      </c>
      <c r="I25">
        <v>62</v>
      </c>
      <c r="J25" s="2">
        <v>42614</v>
      </c>
      <c r="K25" t="s">
        <v>10</v>
      </c>
      <c r="L25" t="s">
        <v>11</v>
      </c>
      <c r="M25" t="s">
        <v>74</v>
      </c>
      <c r="N25" t="s">
        <v>74</v>
      </c>
    </row>
    <row r="26" spans="1:14" x14ac:dyDescent="0.25">
      <c r="A26" t="s">
        <v>6</v>
      </c>
      <c r="B26" t="s">
        <v>8</v>
      </c>
      <c r="C26" t="s">
        <v>31</v>
      </c>
      <c r="D26" t="s">
        <v>32</v>
      </c>
      <c r="E26" t="s">
        <v>33</v>
      </c>
      <c r="F26">
        <v>1</v>
      </c>
      <c r="G26" t="s">
        <v>59</v>
      </c>
      <c r="H26">
        <v>2.0156966074471812</v>
      </c>
      <c r="I26">
        <v>22</v>
      </c>
      <c r="J26" s="2">
        <v>42614</v>
      </c>
      <c r="K26" t="s">
        <v>10</v>
      </c>
      <c r="L26" t="s">
        <v>11</v>
      </c>
      <c r="M26" t="s">
        <v>74</v>
      </c>
      <c r="N26" t="s">
        <v>74</v>
      </c>
    </row>
    <row r="27" spans="1:14" x14ac:dyDescent="0.25">
      <c r="A27" t="s">
        <v>6</v>
      </c>
      <c r="B27" t="s">
        <v>8</v>
      </c>
      <c r="C27" t="s">
        <v>31</v>
      </c>
      <c r="D27" t="s">
        <v>32</v>
      </c>
      <c r="E27" t="s">
        <v>33</v>
      </c>
      <c r="F27">
        <v>2</v>
      </c>
      <c r="G27" t="s">
        <v>59</v>
      </c>
      <c r="H27">
        <v>19.162663449070781</v>
      </c>
      <c r="I27">
        <v>381</v>
      </c>
      <c r="J27" s="2">
        <v>42614</v>
      </c>
      <c r="K27" t="s">
        <v>10</v>
      </c>
      <c r="L27" t="s">
        <v>11</v>
      </c>
      <c r="M27" t="s">
        <v>74</v>
      </c>
      <c r="N27" t="s">
        <v>74</v>
      </c>
    </row>
    <row r="28" spans="1:14" x14ac:dyDescent="0.25">
      <c r="A28" t="s">
        <v>6</v>
      </c>
      <c r="B28" t="s">
        <v>8</v>
      </c>
      <c r="C28" t="s">
        <v>31</v>
      </c>
      <c r="D28" t="s">
        <v>32</v>
      </c>
      <c r="E28" t="s">
        <v>33</v>
      </c>
      <c r="F28">
        <v>3</v>
      </c>
      <c r="G28" t="s">
        <v>59</v>
      </c>
      <c r="H28">
        <v>2.5568295996021559</v>
      </c>
      <c r="I28">
        <v>51</v>
      </c>
      <c r="J28" s="2">
        <v>42614</v>
      </c>
      <c r="K28" t="s">
        <v>10</v>
      </c>
      <c r="L28" t="s">
        <v>11</v>
      </c>
      <c r="M28" t="s">
        <v>74</v>
      </c>
      <c r="N28" t="s">
        <v>74</v>
      </c>
    </row>
    <row r="29" spans="1:14" x14ac:dyDescent="0.25">
      <c r="A29" t="s">
        <v>6</v>
      </c>
      <c r="B29" t="s">
        <v>8</v>
      </c>
      <c r="C29" t="s">
        <v>34</v>
      </c>
      <c r="D29" t="s">
        <v>32</v>
      </c>
      <c r="E29" t="s">
        <v>33</v>
      </c>
      <c r="F29">
        <v>1</v>
      </c>
      <c r="G29" t="s">
        <v>59</v>
      </c>
      <c r="H29">
        <v>2.0156966074471812</v>
      </c>
      <c r="I29">
        <v>22</v>
      </c>
      <c r="J29" s="2">
        <v>42614</v>
      </c>
      <c r="K29" t="s">
        <v>10</v>
      </c>
      <c r="L29" t="s">
        <v>11</v>
      </c>
      <c r="M29" t="s">
        <v>74</v>
      </c>
      <c r="N29" t="s">
        <v>74</v>
      </c>
    </row>
    <row r="30" spans="1:14" x14ac:dyDescent="0.25">
      <c r="A30" t="s">
        <v>6</v>
      </c>
      <c r="B30" t="s">
        <v>8</v>
      </c>
      <c r="C30" t="s">
        <v>34</v>
      </c>
      <c r="D30" t="s">
        <v>32</v>
      </c>
      <c r="E30" t="s">
        <v>33</v>
      </c>
      <c r="F30">
        <v>2</v>
      </c>
      <c r="G30" t="s">
        <v>59</v>
      </c>
      <c r="H30">
        <v>19.162663449070781</v>
      </c>
      <c r="I30">
        <v>381</v>
      </c>
      <c r="J30" s="2">
        <v>42614</v>
      </c>
      <c r="K30" t="s">
        <v>10</v>
      </c>
      <c r="L30" t="s">
        <v>11</v>
      </c>
      <c r="M30" t="s">
        <v>74</v>
      </c>
      <c r="N30" t="s">
        <v>74</v>
      </c>
    </row>
    <row r="31" spans="1:14" x14ac:dyDescent="0.25">
      <c r="A31" t="s">
        <v>6</v>
      </c>
      <c r="B31" t="s">
        <v>8</v>
      </c>
      <c r="C31" t="s">
        <v>34</v>
      </c>
      <c r="D31" t="s">
        <v>32</v>
      </c>
      <c r="E31" t="s">
        <v>33</v>
      </c>
      <c r="F31">
        <v>3</v>
      </c>
      <c r="G31" t="s">
        <v>59</v>
      </c>
      <c r="H31">
        <v>2.5568295996021559</v>
      </c>
      <c r="I31">
        <v>51</v>
      </c>
      <c r="J31" s="2">
        <v>42614</v>
      </c>
      <c r="K31" t="s">
        <v>10</v>
      </c>
      <c r="L31" t="s">
        <v>11</v>
      </c>
      <c r="M31" t="s">
        <v>74</v>
      </c>
      <c r="N31" t="s">
        <v>74</v>
      </c>
    </row>
    <row r="32" spans="1:14" x14ac:dyDescent="0.25">
      <c r="A32" t="s">
        <v>6</v>
      </c>
      <c r="B32" t="s">
        <v>8</v>
      </c>
      <c r="C32" t="s">
        <v>35</v>
      </c>
      <c r="D32" t="s">
        <v>36</v>
      </c>
      <c r="E32" t="s">
        <v>37</v>
      </c>
      <c r="F32">
        <v>1</v>
      </c>
      <c r="G32" t="s">
        <v>59</v>
      </c>
      <c r="H32">
        <v>2.0701601154609368</v>
      </c>
      <c r="I32">
        <v>28</v>
      </c>
      <c r="J32" s="2">
        <v>42614</v>
      </c>
      <c r="K32" t="s">
        <v>10</v>
      </c>
      <c r="L32" t="s">
        <v>11</v>
      </c>
      <c r="M32" t="s">
        <v>74</v>
      </c>
      <c r="N32" t="s">
        <v>74</v>
      </c>
    </row>
    <row r="33" spans="1:14" x14ac:dyDescent="0.25">
      <c r="A33" t="s">
        <v>6</v>
      </c>
      <c r="B33" t="s">
        <v>8</v>
      </c>
      <c r="C33" t="s">
        <v>35</v>
      </c>
      <c r="D33" t="s">
        <v>36</v>
      </c>
      <c r="E33" t="s">
        <v>37</v>
      </c>
      <c r="F33">
        <v>2</v>
      </c>
      <c r="G33" t="s">
        <v>59</v>
      </c>
      <c r="H33">
        <v>21.052336575362439</v>
      </c>
      <c r="I33">
        <v>382</v>
      </c>
      <c r="J33" s="2">
        <v>42614</v>
      </c>
      <c r="K33" t="s">
        <v>10</v>
      </c>
      <c r="L33" t="s">
        <v>11</v>
      </c>
      <c r="M33" t="s">
        <v>74</v>
      </c>
      <c r="N33" t="s">
        <v>74</v>
      </c>
    </row>
    <row r="34" spans="1:14" x14ac:dyDescent="0.25">
      <c r="A34" t="s">
        <v>6</v>
      </c>
      <c r="B34" t="s">
        <v>8</v>
      </c>
      <c r="C34" t="s">
        <v>35</v>
      </c>
      <c r="D34" t="s">
        <v>36</v>
      </c>
      <c r="E34" t="s">
        <v>37</v>
      </c>
      <c r="F34">
        <v>3</v>
      </c>
      <c r="G34" t="s">
        <v>59</v>
      </c>
      <c r="H34">
        <v>3.8196942620345489</v>
      </c>
      <c r="I34">
        <v>53</v>
      </c>
      <c r="J34" s="2">
        <v>42614</v>
      </c>
      <c r="K34" t="s">
        <v>10</v>
      </c>
      <c r="L34" t="s">
        <v>11</v>
      </c>
      <c r="M34" t="s">
        <v>74</v>
      </c>
      <c r="N34" t="s">
        <v>74</v>
      </c>
    </row>
    <row r="35" spans="1:14" x14ac:dyDescent="0.25">
      <c r="A35" t="s">
        <v>6</v>
      </c>
      <c r="B35" t="s">
        <v>8</v>
      </c>
      <c r="C35" t="s">
        <v>38</v>
      </c>
      <c r="D35" t="s">
        <v>39</v>
      </c>
      <c r="E35" t="s">
        <v>40</v>
      </c>
      <c r="F35">
        <v>1</v>
      </c>
      <c r="G35" t="s">
        <v>59</v>
      </c>
      <c r="H35">
        <v>7.2522232615524169</v>
      </c>
      <c r="I35">
        <v>124</v>
      </c>
      <c r="J35" s="2">
        <v>42614</v>
      </c>
      <c r="K35" t="s">
        <v>10</v>
      </c>
      <c r="L35" t="s">
        <v>11</v>
      </c>
      <c r="M35" t="s">
        <v>74</v>
      </c>
      <c r="N35" t="s">
        <v>74</v>
      </c>
    </row>
    <row r="36" spans="1:14" x14ac:dyDescent="0.25">
      <c r="A36" t="s">
        <v>6</v>
      </c>
      <c r="B36" t="s">
        <v>8</v>
      </c>
      <c r="C36" t="s">
        <v>38</v>
      </c>
      <c r="D36" t="s">
        <v>39</v>
      </c>
      <c r="E36" t="s">
        <v>40</v>
      </c>
      <c r="F36">
        <v>2</v>
      </c>
      <c r="G36" t="s">
        <v>59</v>
      </c>
      <c r="H36">
        <v>34.083566463262777</v>
      </c>
      <c r="I36">
        <v>557</v>
      </c>
      <c r="J36" s="2">
        <v>42614</v>
      </c>
      <c r="K36" t="s">
        <v>10</v>
      </c>
      <c r="L36" t="s">
        <v>11</v>
      </c>
      <c r="M36" t="s">
        <v>74</v>
      </c>
      <c r="N36" t="s">
        <v>74</v>
      </c>
    </row>
    <row r="37" spans="1:14" x14ac:dyDescent="0.25">
      <c r="A37" t="s">
        <v>6</v>
      </c>
      <c r="B37" t="s">
        <v>8</v>
      </c>
      <c r="C37" t="s">
        <v>38</v>
      </c>
      <c r="D37" t="s">
        <v>39</v>
      </c>
      <c r="E37" t="s">
        <v>40</v>
      </c>
      <c r="F37">
        <v>3</v>
      </c>
      <c r="G37" t="s">
        <v>59</v>
      </c>
      <c r="H37">
        <v>13.30863852571558</v>
      </c>
      <c r="I37">
        <v>194</v>
      </c>
      <c r="J37" s="2">
        <v>42614</v>
      </c>
      <c r="K37" t="s">
        <v>10</v>
      </c>
      <c r="L37" t="s">
        <v>11</v>
      </c>
      <c r="M37" t="s">
        <v>74</v>
      </c>
      <c r="N37" t="s">
        <v>74</v>
      </c>
    </row>
    <row r="38" spans="1:14" x14ac:dyDescent="0.25">
      <c r="A38" t="s">
        <v>6</v>
      </c>
      <c r="B38" t="s">
        <v>9</v>
      </c>
      <c r="C38" t="s">
        <v>26</v>
      </c>
      <c r="D38" t="s">
        <v>27</v>
      </c>
      <c r="E38" t="s">
        <v>28</v>
      </c>
      <c r="F38">
        <v>1</v>
      </c>
      <c r="G38" t="s">
        <v>59</v>
      </c>
      <c r="H38">
        <v>2.2353168864858488</v>
      </c>
      <c r="I38">
        <v>37</v>
      </c>
      <c r="J38" s="2">
        <v>42614</v>
      </c>
      <c r="K38" t="s">
        <v>10</v>
      </c>
      <c r="L38" t="s">
        <v>11</v>
      </c>
      <c r="M38" t="s">
        <v>74</v>
      </c>
      <c r="N38" t="s">
        <v>74</v>
      </c>
    </row>
    <row r="39" spans="1:14" x14ac:dyDescent="0.25">
      <c r="A39" t="s">
        <v>6</v>
      </c>
      <c r="B39" t="s">
        <v>9</v>
      </c>
      <c r="C39" t="s">
        <v>26</v>
      </c>
      <c r="D39" t="s">
        <v>27</v>
      </c>
      <c r="E39" t="s">
        <v>28</v>
      </c>
      <c r="F39">
        <v>2</v>
      </c>
      <c r="G39" t="s">
        <v>59</v>
      </c>
      <c r="H39">
        <v>10.96253904644127</v>
      </c>
      <c r="I39">
        <v>220</v>
      </c>
      <c r="J39" s="2">
        <v>42614</v>
      </c>
      <c r="K39" t="s">
        <v>10</v>
      </c>
      <c r="L39" t="s">
        <v>11</v>
      </c>
      <c r="M39" t="s">
        <v>74</v>
      </c>
      <c r="N39" t="s">
        <v>74</v>
      </c>
    </row>
    <row r="40" spans="1:14" x14ac:dyDescent="0.25">
      <c r="A40" t="s">
        <v>6</v>
      </c>
      <c r="B40" t="s">
        <v>9</v>
      </c>
      <c r="C40" t="s">
        <v>26</v>
      </c>
      <c r="D40" t="s">
        <v>27</v>
      </c>
      <c r="E40" t="s">
        <v>28</v>
      </c>
      <c r="F40">
        <v>3</v>
      </c>
      <c r="G40" t="s">
        <v>59</v>
      </c>
      <c r="H40">
        <v>3.4612492937665631</v>
      </c>
      <c r="I40">
        <v>50</v>
      </c>
      <c r="J40" s="2">
        <v>42614</v>
      </c>
      <c r="K40" t="s">
        <v>10</v>
      </c>
      <c r="L40" t="s">
        <v>11</v>
      </c>
      <c r="M40" t="s">
        <v>74</v>
      </c>
      <c r="N40" t="s">
        <v>74</v>
      </c>
    </row>
    <row r="41" spans="1:14" x14ac:dyDescent="0.25">
      <c r="A41" t="s">
        <v>6</v>
      </c>
      <c r="B41" t="s">
        <v>9</v>
      </c>
      <c r="C41" t="s">
        <v>29</v>
      </c>
      <c r="D41" t="s">
        <v>30</v>
      </c>
      <c r="E41" t="s">
        <v>28</v>
      </c>
      <c r="F41">
        <v>1</v>
      </c>
      <c r="G41" t="s">
        <v>59</v>
      </c>
      <c r="H41">
        <v>3.467978338063038</v>
      </c>
      <c r="I41">
        <v>65</v>
      </c>
      <c r="J41" s="2">
        <v>42614</v>
      </c>
      <c r="K41" t="s">
        <v>10</v>
      </c>
      <c r="L41" t="s">
        <v>11</v>
      </c>
      <c r="M41" t="s">
        <v>74</v>
      </c>
      <c r="N41" t="s">
        <v>74</v>
      </c>
    </row>
    <row r="42" spans="1:14" x14ac:dyDescent="0.25">
      <c r="A42" t="s">
        <v>6</v>
      </c>
      <c r="B42" t="s">
        <v>9</v>
      </c>
      <c r="C42" t="s">
        <v>29</v>
      </c>
      <c r="D42" t="s">
        <v>30</v>
      </c>
      <c r="E42" t="s">
        <v>28</v>
      </c>
      <c r="F42">
        <v>2</v>
      </c>
      <c r="G42" t="s">
        <v>59</v>
      </c>
      <c r="H42">
        <v>21.888230960642979</v>
      </c>
      <c r="I42">
        <v>446</v>
      </c>
      <c r="J42" s="2">
        <v>42614</v>
      </c>
      <c r="K42" t="s">
        <v>10</v>
      </c>
      <c r="L42" t="s">
        <v>11</v>
      </c>
      <c r="M42" t="s">
        <v>74</v>
      </c>
      <c r="N42" t="s">
        <v>74</v>
      </c>
    </row>
    <row r="43" spans="1:14" x14ac:dyDescent="0.25">
      <c r="A43" t="s">
        <v>6</v>
      </c>
      <c r="B43" t="s">
        <v>9</v>
      </c>
      <c r="C43" t="s">
        <v>29</v>
      </c>
      <c r="D43" t="s">
        <v>30</v>
      </c>
      <c r="E43" t="s">
        <v>28</v>
      </c>
      <c r="F43">
        <v>3</v>
      </c>
      <c r="G43" t="s">
        <v>59</v>
      </c>
      <c r="H43">
        <v>4.7731834791636958</v>
      </c>
      <c r="I43">
        <v>72</v>
      </c>
      <c r="J43" s="2">
        <v>42614</v>
      </c>
      <c r="K43" t="s">
        <v>10</v>
      </c>
      <c r="L43" t="s">
        <v>11</v>
      </c>
      <c r="M43" t="s">
        <v>74</v>
      </c>
      <c r="N43" t="s">
        <v>74</v>
      </c>
    </row>
    <row r="44" spans="1:14" x14ac:dyDescent="0.25">
      <c r="A44" t="s">
        <v>6</v>
      </c>
      <c r="B44" t="s">
        <v>9</v>
      </c>
      <c r="C44" t="s">
        <v>31</v>
      </c>
      <c r="D44" t="s">
        <v>32</v>
      </c>
      <c r="E44" t="s">
        <v>33</v>
      </c>
      <c r="F44">
        <v>1</v>
      </c>
      <c r="G44" t="s">
        <v>59</v>
      </c>
      <c r="H44">
        <v>1.33837880760224</v>
      </c>
      <c r="I44">
        <v>36</v>
      </c>
      <c r="J44" s="2">
        <v>42614</v>
      </c>
      <c r="K44" t="s">
        <v>10</v>
      </c>
      <c r="L44" t="s">
        <v>11</v>
      </c>
      <c r="M44" t="s">
        <v>74</v>
      </c>
      <c r="N44" t="s">
        <v>74</v>
      </c>
    </row>
    <row r="45" spans="1:14" x14ac:dyDescent="0.25">
      <c r="A45" t="s">
        <v>6</v>
      </c>
      <c r="B45" t="s">
        <v>9</v>
      </c>
      <c r="C45" t="s">
        <v>31</v>
      </c>
      <c r="D45" t="s">
        <v>32</v>
      </c>
      <c r="E45" t="s">
        <v>33</v>
      </c>
      <c r="F45">
        <v>2</v>
      </c>
      <c r="G45" t="s">
        <v>59</v>
      </c>
      <c r="H45">
        <v>16.48653116351387</v>
      </c>
      <c r="I45">
        <v>383</v>
      </c>
      <c r="J45" s="2">
        <v>42614</v>
      </c>
      <c r="K45" t="s">
        <v>10</v>
      </c>
      <c r="L45" t="s">
        <v>11</v>
      </c>
      <c r="M45" t="s">
        <v>74</v>
      </c>
      <c r="N45" t="s">
        <v>74</v>
      </c>
    </row>
    <row r="46" spans="1:14" x14ac:dyDescent="0.25">
      <c r="A46" t="s">
        <v>6</v>
      </c>
      <c r="B46" t="s">
        <v>9</v>
      </c>
      <c r="C46" t="s">
        <v>31</v>
      </c>
      <c r="D46" t="s">
        <v>32</v>
      </c>
      <c r="E46" t="s">
        <v>33</v>
      </c>
      <c r="F46">
        <v>3</v>
      </c>
      <c r="G46" t="s">
        <v>59</v>
      </c>
      <c r="H46">
        <v>1.1893798800800239</v>
      </c>
      <c r="I46">
        <v>51</v>
      </c>
      <c r="J46" s="2">
        <v>42614</v>
      </c>
      <c r="K46" t="s">
        <v>10</v>
      </c>
      <c r="L46" t="s">
        <v>11</v>
      </c>
      <c r="M46" t="s">
        <v>74</v>
      </c>
      <c r="N46" t="s">
        <v>74</v>
      </c>
    </row>
    <row r="47" spans="1:14" x14ac:dyDescent="0.25">
      <c r="A47" t="s">
        <v>6</v>
      </c>
      <c r="B47" t="s">
        <v>9</v>
      </c>
      <c r="C47" t="s">
        <v>34</v>
      </c>
      <c r="D47" t="s">
        <v>32</v>
      </c>
      <c r="E47" t="s">
        <v>33</v>
      </c>
      <c r="F47">
        <v>1</v>
      </c>
      <c r="G47" t="s">
        <v>59</v>
      </c>
      <c r="H47">
        <v>1.33837880760224</v>
      </c>
      <c r="I47">
        <v>36</v>
      </c>
      <c r="J47" s="2">
        <v>42614</v>
      </c>
      <c r="K47" t="s">
        <v>10</v>
      </c>
      <c r="L47" t="s">
        <v>11</v>
      </c>
      <c r="M47" t="s">
        <v>74</v>
      </c>
      <c r="N47" t="s">
        <v>74</v>
      </c>
    </row>
    <row r="48" spans="1:14" x14ac:dyDescent="0.25">
      <c r="A48" t="s">
        <v>6</v>
      </c>
      <c r="B48" t="s">
        <v>9</v>
      </c>
      <c r="C48" t="s">
        <v>34</v>
      </c>
      <c r="D48" t="s">
        <v>32</v>
      </c>
      <c r="E48" t="s">
        <v>33</v>
      </c>
      <c r="F48">
        <v>2</v>
      </c>
      <c r="G48" t="s">
        <v>59</v>
      </c>
      <c r="H48">
        <v>16.48653116351387</v>
      </c>
      <c r="I48">
        <v>383</v>
      </c>
      <c r="J48" s="2">
        <v>42614</v>
      </c>
      <c r="K48" t="s">
        <v>10</v>
      </c>
      <c r="L48" t="s">
        <v>11</v>
      </c>
      <c r="M48" t="s">
        <v>74</v>
      </c>
      <c r="N48" t="s">
        <v>74</v>
      </c>
    </row>
    <row r="49" spans="1:14" x14ac:dyDescent="0.25">
      <c r="A49" t="s">
        <v>6</v>
      </c>
      <c r="B49" t="s">
        <v>9</v>
      </c>
      <c r="C49" t="s">
        <v>34</v>
      </c>
      <c r="D49" t="s">
        <v>32</v>
      </c>
      <c r="E49" t="s">
        <v>33</v>
      </c>
      <c r="F49">
        <v>3</v>
      </c>
      <c r="G49" t="s">
        <v>59</v>
      </c>
      <c r="H49">
        <v>1.1893798800800239</v>
      </c>
      <c r="I49">
        <v>51</v>
      </c>
      <c r="J49" s="2">
        <v>42614</v>
      </c>
      <c r="K49" t="s">
        <v>10</v>
      </c>
      <c r="L49" t="s">
        <v>11</v>
      </c>
      <c r="M49" t="s">
        <v>74</v>
      </c>
      <c r="N49" t="s">
        <v>74</v>
      </c>
    </row>
    <row r="50" spans="1:14" x14ac:dyDescent="0.25">
      <c r="A50" t="s">
        <v>6</v>
      </c>
      <c r="B50" t="s">
        <v>9</v>
      </c>
      <c r="C50" t="s">
        <v>35</v>
      </c>
      <c r="D50" t="s">
        <v>36</v>
      </c>
      <c r="E50" t="s">
        <v>37</v>
      </c>
      <c r="F50">
        <v>1</v>
      </c>
      <c r="G50" t="s">
        <v>59</v>
      </c>
      <c r="H50">
        <v>1.53479407689679</v>
      </c>
      <c r="I50">
        <v>41</v>
      </c>
      <c r="J50" s="2">
        <v>42614</v>
      </c>
      <c r="K50" t="s">
        <v>10</v>
      </c>
      <c r="L50" t="s">
        <v>11</v>
      </c>
      <c r="M50" t="s">
        <v>74</v>
      </c>
      <c r="N50" t="s">
        <v>74</v>
      </c>
    </row>
    <row r="51" spans="1:14" x14ac:dyDescent="0.25">
      <c r="A51" t="s">
        <v>6</v>
      </c>
      <c r="B51" t="s">
        <v>9</v>
      </c>
      <c r="C51" t="s">
        <v>35</v>
      </c>
      <c r="D51" t="s">
        <v>36</v>
      </c>
      <c r="E51" t="s">
        <v>37</v>
      </c>
      <c r="F51">
        <v>2</v>
      </c>
      <c r="G51" t="s">
        <v>59</v>
      </c>
      <c r="H51">
        <v>18.235939490010921</v>
      </c>
      <c r="I51">
        <v>389</v>
      </c>
      <c r="J51" s="2">
        <v>42614</v>
      </c>
      <c r="K51" t="s">
        <v>10</v>
      </c>
      <c r="L51" t="s">
        <v>11</v>
      </c>
      <c r="M51" t="s">
        <v>74</v>
      </c>
      <c r="N51" t="s">
        <v>74</v>
      </c>
    </row>
    <row r="52" spans="1:14" x14ac:dyDescent="0.25">
      <c r="A52" t="s">
        <v>6</v>
      </c>
      <c r="B52" t="s">
        <v>9</v>
      </c>
      <c r="C52" t="s">
        <v>35</v>
      </c>
      <c r="D52" t="s">
        <v>36</v>
      </c>
      <c r="E52" t="s">
        <v>37</v>
      </c>
      <c r="F52">
        <v>3</v>
      </c>
      <c r="G52" t="s">
        <v>59</v>
      </c>
      <c r="H52">
        <v>1.6060045218253911</v>
      </c>
      <c r="I52">
        <v>44</v>
      </c>
      <c r="J52" s="2">
        <v>42614</v>
      </c>
      <c r="K52" t="s">
        <v>10</v>
      </c>
      <c r="L52" t="s">
        <v>11</v>
      </c>
      <c r="M52" t="s">
        <v>74</v>
      </c>
      <c r="N52" t="s">
        <v>74</v>
      </c>
    </row>
    <row r="53" spans="1:14" x14ac:dyDescent="0.25">
      <c r="A53" t="s">
        <v>6</v>
      </c>
      <c r="B53" t="s">
        <v>9</v>
      </c>
      <c r="C53" t="s">
        <v>38</v>
      </c>
      <c r="D53" t="s">
        <v>39</v>
      </c>
      <c r="E53" t="s">
        <v>40</v>
      </c>
      <c r="F53">
        <v>1</v>
      </c>
      <c r="G53" t="s">
        <v>59</v>
      </c>
      <c r="H53">
        <v>6.2551515967961233</v>
      </c>
      <c r="I53">
        <v>132</v>
      </c>
      <c r="J53" s="2">
        <v>42614</v>
      </c>
      <c r="K53" t="s">
        <v>10</v>
      </c>
      <c r="L53" t="s">
        <v>11</v>
      </c>
      <c r="M53" t="s">
        <v>74</v>
      </c>
      <c r="N53" t="s">
        <v>74</v>
      </c>
    </row>
    <row r="54" spans="1:14" x14ac:dyDescent="0.25">
      <c r="A54" t="s">
        <v>6</v>
      </c>
      <c r="B54" t="s">
        <v>9</v>
      </c>
      <c r="C54" t="s">
        <v>38</v>
      </c>
      <c r="D54" t="s">
        <v>39</v>
      </c>
      <c r="E54" t="s">
        <v>40</v>
      </c>
      <c r="F54">
        <v>2</v>
      </c>
      <c r="G54" t="s">
        <v>59</v>
      </c>
      <c r="H54">
        <v>31.214161777623438</v>
      </c>
      <c r="I54">
        <v>547</v>
      </c>
      <c r="J54" s="2">
        <v>42614</v>
      </c>
      <c r="K54" t="s">
        <v>10</v>
      </c>
      <c r="L54" t="s">
        <v>11</v>
      </c>
      <c r="M54" t="s">
        <v>74</v>
      </c>
      <c r="N54" t="s">
        <v>74</v>
      </c>
    </row>
    <row r="55" spans="1:14" x14ac:dyDescent="0.25">
      <c r="A55" t="s">
        <v>6</v>
      </c>
      <c r="B55" t="s">
        <v>9</v>
      </c>
      <c r="C55" t="s">
        <v>38</v>
      </c>
      <c r="D55" t="s">
        <v>39</v>
      </c>
      <c r="E55" t="s">
        <v>40</v>
      </c>
      <c r="F55">
        <v>3</v>
      </c>
      <c r="G55" t="s">
        <v>59</v>
      </c>
      <c r="H55">
        <v>11.419391574804489</v>
      </c>
      <c r="I55">
        <v>173</v>
      </c>
      <c r="J55" s="2">
        <v>42614</v>
      </c>
      <c r="K55" t="s">
        <v>10</v>
      </c>
      <c r="L55" t="s">
        <v>11</v>
      </c>
      <c r="M55" t="s">
        <v>74</v>
      </c>
      <c r="N55" t="s">
        <v>74</v>
      </c>
    </row>
    <row r="56" spans="1:14" x14ac:dyDescent="0.25">
      <c r="A56" t="s">
        <v>137</v>
      </c>
      <c r="B56" t="s">
        <v>12</v>
      </c>
      <c r="C56" t="s">
        <v>26</v>
      </c>
      <c r="D56" t="s">
        <v>27</v>
      </c>
      <c r="E56" t="s">
        <v>28</v>
      </c>
      <c r="F56">
        <v>1</v>
      </c>
      <c r="G56" t="s">
        <v>59</v>
      </c>
      <c r="H56">
        <v>1.331774648772635</v>
      </c>
      <c r="I56">
        <v>16</v>
      </c>
      <c r="J56" s="2">
        <v>42614</v>
      </c>
      <c r="K56" t="s">
        <v>11</v>
      </c>
      <c r="L56" t="s">
        <v>11</v>
      </c>
      <c r="M56" t="s">
        <v>74</v>
      </c>
      <c r="N56" t="s">
        <v>74</v>
      </c>
    </row>
    <row r="57" spans="1:14" x14ac:dyDescent="0.25">
      <c r="A57" t="s">
        <v>137</v>
      </c>
      <c r="B57" t="s">
        <v>12</v>
      </c>
      <c r="C57" t="s">
        <v>26</v>
      </c>
      <c r="D57" t="s">
        <v>27</v>
      </c>
      <c r="E57" t="s">
        <v>28</v>
      </c>
      <c r="F57">
        <v>2</v>
      </c>
      <c r="G57" t="s">
        <v>59</v>
      </c>
      <c r="H57">
        <v>10.93381821822482</v>
      </c>
      <c r="I57">
        <v>202</v>
      </c>
      <c r="J57" s="2">
        <v>42614</v>
      </c>
      <c r="K57" t="s">
        <v>11</v>
      </c>
      <c r="L57" t="s">
        <v>11</v>
      </c>
      <c r="M57" t="s">
        <v>74</v>
      </c>
      <c r="N57" t="s">
        <v>74</v>
      </c>
    </row>
    <row r="58" spans="1:14" x14ac:dyDescent="0.25">
      <c r="A58" t="s">
        <v>137</v>
      </c>
      <c r="B58" t="s">
        <v>12</v>
      </c>
      <c r="C58" t="s">
        <v>26</v>
      </c>
      <c r="D58" t="s">
        <v>27</v>
      </c>
      <c r="E58" t="s">
        <v>28</v>
      </c>
      <c r="F58">
        <v>3</v>
      </c>
      <c r="G58" t="s">
        <v>59</v>
      </c>
      <c r="H58">
        <v>2.5690397829416831</v>
      </c>
      <c r="I58">
        <v>21</v>
      </c>
      <c r="J58" s="2">
        <v>42614</v>
      </c>
      <c r="K58" t="s">
        <v>11</v>
      </c>
      <c r="L58" t="s">
        <v>11</v>
      </c>
      <c r="M58" t="s">
        <v>74</v>
      </c>
      <c r="N58" t="s">
        <v>74</v>
      </c>
    </row>
    <row r="59" spans="1:14" x14ac:dyDescent="0.25">
      <c r="A59" t="s">
        <v>137</v>
      </c>
      <c r="B59" t="s">
        <v>12</v>
      </c>
      <c r="C59" t="s">
        <v>29</v>
      </c>
      <c r="D59" t="s">
        <v>30</v>
      </c>
      <c r="E59" t="s">
        <v>28</v>
      </c>
      <c r="F59">
        <v>1</v>
      </c>
      <c r="G59" t="s">
        <v>59</v>
      </c>
      <c r="H59">
        <v>2.233673758077261</v>
      </c>
      <c r="I59">
        <v>23</v>
      </c>
      <c r="J59" s="2">
        <v>42614</v>
      </c>
      <c r="K59" t="s">
        <v>11</v>
      </c>
      <c r="L59" t="s">
        <v>11</v>
      </c>
      <c r="M59" t="s">
        <v>74</v>
      </c>
      <c r="N59" t="s">
        <v>74</v>
      </c>
    </row>
    <row r="60" spans="1:14" x14ac:dyDescent="0.25">
      <c r="A60" t="s">
        <v>137</v>
      </c>
      <c r="B60" t="s">
        <v>12</v>
      </c>
      <c r="C60" t="s">
        <v>29</v>
      </c>
      <c r="D60" t="s">
        <v>30</v>
      </c>
      <c r="E60" t="s">
        <v>28</v>
      </c>
      <c r="F60">
        <v>2</v>
      </c>
      <c r="G60" t="s">
        <v>59</v>
      </c>
      <c r="H60">
        <v>26.575701094075889</v>
      </c>
      <c r="I60">
        <v>448</v>
      </c>
      <c r="J60" s="2">
        <v>42614</v>
      </c>
      <c r="K60" t="s">
        <v>11</v>
      </c>
      <c r="L60" t="s">
        <v>11</v>
      </c>
      <c r="M60" t="s">
        <v>74</v>
      </c>
      <c r="N60" t="s">
        <v>74</v>
      </c>
    </row>
    <row r="61" spans="1:14" x14ac:dyDescent="0.25">
      <c r="A61" t="s">
        <v>137</v>
      </c>
      <c r="B61" t="s">
        <v>12</v>
      </c>
      <c r="C61" t="s">
        <v>29</v>
      </c>
      <c r="D61" t="s">
        <v>30</v>
      </c>
      <c r="E61" t="s">
        <v>28</v>
      </c>
      <c r="F61">
        <v>3</v>
      </c>
      <c r="G61" t="s">
        <v>59</v>
      </c>
      <c r="H61">
        <v>4.1460701791034129</v>
      </c>
      <c r="I61">
        <v>57</v>
      </c>
      <c r="J61" s="2">
        <v>42614</v>
      </c>
      <c r="K61" t="s">
        <v>11</v>
      </c>
      <c r="L61" t="s">
        <v>11</v>
      </c>
      <c r="M61" t="s">
        <v>74</v>
      </c>
      <c r="N61" t="s">
        <v>74</v>
      </c>
    </row>
    <row r="62" spans="1:14" x14ac:dyDescent="0.25">
      <c r="A62" t="s">
        <v>137</v>
      </c>
      <c r="B62" t="s">
        <v>12</v>
      </c>
      <c r="C62" t="s">
        <v>31</v>
      </c>
      <c r="D62" t="s">
        <v>32</v>
      </c>
      <c r="E62" t="s">
        <v>33</v>
      </c>
      <c r="F62">
        <v>1</v>
      </c>
      <c r="G62" t="s">
        <v>59</v>
      </c>
      <c r="H62">
        <v>0.45164808357658698</v>
      </c>
      <c r="I62">
        <v>10</v>
      </c>
      <c r="J62" s="2">
        <v>42614</v>
      </c>
      <c r="K62" t="s">
        <v>11</v>
      </c>
      <c r="L62" t="s">
        <v>11</v>
      </c>
      <c r="M62" t="s">
        <v>74</v>
      </c>
      <c r="N62" t="s">
        <v>74</v>
      </c>
    </row>
    <row r="63" spans="1:14" x14ac:dyDescent="0.25">
      <c r="A63" t="s">
        <v>137</v>
      </c>
      <c r="B63" t="s">
        <v>12</v>
      </c>
      <c r="C63" t="s">
        <v>31</v>
      </c>
      <c r="D63" t="s">
        <v>32</v>
      </c>
      <c r="E63" t="s">
        <v>33</v>
      </c>
      <c r="F63">
        <v>2</v>
      </c>
      <c r="G63" t="s">
        <v>59</v>
      </c>
      <c r="H63">
        <v>19.950974100976381</v>
      </c>
      <c r="I63">
        <v>383</v>
      </c>
      <c r="J63" s="2">
        <v>42614</v>
      </c>
      <c r="K63" t="s">
        <v>11</v>
      </c>
      <c r="L63" t="s">
        <v>11</v>
      </c>
      <c r="M63" t="s">
        <v>74</v>
      </c>
      <c r="N63" t="s">
        <v>74</v>
      </c>
    </row>
    <row r="64" spans="1:14" x14ac:dyDescent="0.25">
      <c r="A64" t="s">
        <v>137</v>
      </c>
      <c r="B64" t="s">
        <v>12</v>
      </c>
      <c r="C64" t="s">
        <v>31</v>
      </c>
      <c r="D64" t="s">
        <v>32</v>
      </c>
      <c r="E64" t="s">
        <v>33</v>
      </c>
      <c r="F64">
        <v>3</v>
      </c>
      <c r="G64" t="s">
        <v>59</v>
      </c>
      <c r="H64">
        <v>0.72964213682784951</v>
      </c>
      <c r="I64">
        <v>37</v>
      </c>
      <c r="J64" s="2">
        <v>42614</v>
      </c>
      <c r="K64" t="s">
        <v>11</v>
      </c>
      <c r="L64" t="s">
        <v>11</v>
      </c>
      <c r="M64" t="s">
        <v>74</v>
      </c>
      <c r="N64" t="s">
        <v>74</v>
      </c>
    </row>
    <row r="65" spans="1:14" x14ac:dyDescent="0.25">
      <c r="A65" t="s">
        <v>137</v>
      </c>
      <c r="B65" t="s">
        <v>8</v>
      </c>
      <c r="C65" t="s">
        <v>26</v>
      </c>
      <c r="D65" t="s">
        <v>27</v>
      </c>
      <c r="E65" t="s">
        <v>28</v>
      </c>
      <c r="F65">
        <v>1</v>
      </c>
      <c r="G65" t="s">
        <v>59</v>
      </c>
      <c r="H65">
        <v>1.6141131294897231</v>
      </c>
      <c r="I65">
        <v>22</v>
      </c>
      <c r="J65" s="2">
        <v>42614</v>
      </c>
      <c r="K65" t="s">
        <v>11</v>
      </c>
      <c r="L65" t="s">
        <v>11</v>
      </c>
      <c r="M65" t="s">
        <v>74</v>
      </c>
      <c r="N65" t="s">
        <v>74</v>
      </c>
    </row>
    <row r="66" spans="1:14" x14ac:dyDescent="0.25">
      <c r="A66" t="s">
        <v>137</v>
      </c>
      <c r="B66" t="s">
        <v>8</v>
      </c>
      <c r="C66" t="s">
        <v>26</v>
      </c>
      <c r="D66" t="s">
        <v>27</v>
      </c>
      <c r="E66" t="s">
        <v>28</v>
      </c>
      <c r="F66">
        <v>2</v>
      </c>
      <c r="G66" t="s">
        <v>59</v>
      </c>
      <c r="H66">
        <v>10.810409731869051</v>
      </c>
      <c r="I66">
        <v>198</v>
      </c>
      <c r="J66" s="2">
        <v>42614</v>
      </c>
      <c r="K66" t="s">
        <v>11</v>
      </c>
      <c r="L66" t="s">
        <v>11</v>
      </c>
      <c r="M66" t="s">
        <v>74</v>
      </c>
      <c r="N66" t="s">
        <v>74</v>
      </c>
    </row>
    <row r="67" spans="1:14" x14ac:dyDescent="0.25">
      <c r="A67" t="s">
        <v>137</v>
      </c>
      <c r="B67" t="s">
        <v>8</v>
      </c>
      <c r="C67" t="s">
        <v>26</v>
      </c>
      <c r="D67" t="s">
        <v>27</v>
      </c>
      <c r="E67" t="s">
        <v>28</v>
      </c>
      <c r="F67">
        <v>3</v>
      </c>
      <c r="G67" t="s">
        <v>59</v>
      </c>
      <c r="H67">
        <v>2.7892233297803979</v>
      </c>
      <c r="I67">
        <v>25</v>
      </c>
      <c r="J67" s="2">
        <v>42614</v>
      </c>
      <c r="K67" t="s">
        <v>11</v>
      </c>
      <c r="L67" t="s">
        <v>11</v>
      </c>
      <c r="M67" t="s">
        <v>74</v>
      </c>
      <c r="N67" t="s">
        <v>74</v>
      </c>
    </row>
    <row r="68" spans="1:14" x14ac:dyDescent="0.25">
      <c r="A68" t="s">
        <v>137</v>
      </c>
      <c r="B68" t="s">
        <v>8</v>
      </c>
      <c r="C68" t="s">
        <v>29</v>
      </c>
      <c r="D68" t="s">
        <v>30</v>
      </c>
      <c r="E68" t="s">
        <v>28</v>
      </c>
      <c r="F68">
        <v>1</v>
      </c>
      <c r="G68" t="s">
        <v>59</v>
      </c>
      <c r="H68">
        <v>2.67719414362604</v>
      </c>
      <c r="I68">
        <v>34</v>
      </c>
      <c r="J68" s="2">
        <v>42614</v>
      </c>
      <c r="K68" t="s">
        <v>11</v>
      </c>
      <c r="L68" t="s">
        <v>11</v>
      </c>
      <c r="M68" t="s">
        <v>74</v>
      </c>
      <c r="N68" t="s">
        <v>74</v>
      </c>
    </row>
    <row r="69" spans="1:14" x14ac:dyDescent="0.25">
      <c r="A69" t="s">
        <v>137</v>
      </c>
      <c r="B69" t="s">
        <v>8</v>
      </c>
      <c r="C69" t="s">
        <v>29</v>
      </c>
      <c r="D69" t="s">
        <v>30</v>
      </c>
      <c r="E69" t="s">
        <v>28</v>
      </c>
      <c r="F69">
        <v>2</v>
      </c>
      <c r="G69" t="s">
        <v>59</v>
      </c>
      <c r="H69">
        <v>24.634670116715832</v>
      </c>
      <c r="I69">
        <v>430</v>
      </c>
      <c r="J69" s="2">
        <v>42614</v>
      </c>
      <c r="K69" t="s">
        <v>11</v>
      </c>
      <c r="L69" t="s">
        <v>11</v>
      </c>
      <c r="M69" t="s">
        <v>74</v>
      </c>
      <c r="N69" t="s">
        <v>74</v>
      </c>
    </row>
    <row r="70" spans="1:14" x14ac:dyDescent="0.25">
      <c r="A70" t="s">
        <v>137</v>
      </c>
      <c r="B70" t="s">
        <v>8</v>
      </c>
      <c r="C70" t="s">
        <v>29</v>
      </c>
      <c r="D70" t="s">
        <v>30</v>
      </c>
      <c r="E70" t="s">
        <v>28</v>
      </c>
      <c r="F70">
        <v>3</v>
      </c>
      <c r="G70" t="s">
        <v>59</v>
      </c>
      <c r="H70">
        <v>4.5716909056611552</v>
      </c>
      <c r="I70">
        <v>62</v>
      </c>
      <c r="J70" s="2">
        <v>42614</v>
      </c>
      <c r="K70" t="s">
        <v>11</v>
      </c>
      <c r="L70" t="s">
        <v>11</v>
      </c>
      <c r="M70" t="s">
        <v>74</v>
      </c>
      <c r="N70" t="s">
        <v>74</v>
      </c>
    </row>
    <row r="71" spans="1:14" x14ac:dyDescent="0.25">
      <c r="A71" t="s">
        <v>137</v>
      </c>
      <c r="B71" t="s">
        <v>8</v>
      </c>
      <c r="C71" t="s">
        <v>31</v>
      </c>
      <c r="D71" t="s">
        <v>32</v>
      </c>
      <c r="E71" t="s">
        <v>33</v>
      </c>
      <c r="F71">
        <v>1</v>
      </c>
      <c r="G71" t="s">
        <v>59</v>
      </c>
      <c r="H71">
        <v>2.0268009124554012</v>
      </c>
      <c r="I71">
        <v>22</v>
      </c>
      <c r="J71" s="2">
        <v>42614</v>
      </c>
      <c r="K71" t="s">
        <v>11</v>
      </c>
      <c r="L71" t="s">
        <v>11</v>
      </c>
      <c r="M71" t="s">
        <v>74</v>
      </c>
      <c r="N71" t="s">
        <v>74</v>
      </c>
    </row>
    <row r="72" spans="1:14" x14ac:dyDescent="0.25">
      <c r="A72" t="s">
        <v>137</v>
      </c>
      <c r="B72" t="s">
        <v>8</v>
      </c>
      <c r="C72" t="s">
        <v>31</v>
      </c>
      <c r="D72" t="s">
        <v>32</v>
      </c>
      <c r="E72" t="s">
        <v>33</v>
      </c>
      <c r="F72">
        <v>2</v>
      </c>
      <c r="G72" t="s">
        <v>59</v>
      </c>
      <c r="H72">
        <v>19.480607826183899</v>
      </c>
      <c r="I72">
        <v>394</v>
      </c>
      <c r="J72" s="2">
        <v>42614</v>
      </c>
      <c r="K72" t="s">
        <v>11</v>
      </c>
      <c r="L72" t="s">
        <v>11</v>
      </c>
      <c r="M72" t="s">
        <v>74</v>
      </c>
      <c r="N72" t="s">
        <v>74</v>
      </c>
    </row>
    <row r="73" spans="1:14" x14ac:dyDescent="0.25">
      <c r="A73" t="s">
        <v>137</v>
      </c>
      <c r="B73" t="s">
        <v>8</v>
      </c>
      <c r="C73" t="s">
        <v>31</v>
      </c>
      <c r="D73" t="s">
        <v>32</v>
      </c>
      <c r="E73" t="s">
        <v>33</v>
      </c>
      <c r="F73">
        <v>3</v>
      </c>
      <c r="G73" t="s">
        <v>59</v>
      </c>
      <c r="H73">
        <v>2.5844752733786729</v>
      </c>
      <c r="I73">
        <v>52</v>
      </c>
      <c r="J73" s="2">
        <v>42614</v>
      </c>
      <c r="K73" t="s">
        <v>11</v>
      </c>
      <c r="L73" t="s">
        <v>11</v>
      </c>
      <c r="M73" t="s">
        <v>74</v>
      </c>
      <c r="N73" t="s">
        <v>74</v>
      </c>
    </row>
    <row r="74" spans="1:14" x14ac:dyDescent="0.25">
      <c r="A74" t="s">
        <v>14</v>
      </c>
      <c r="B74" t="s">
        <v>7</v>
      </c>
      <c r="C74" t="s">
        <v>26</v>
      </c>
      <c r="D74" t="s">
        <v>27</v>
      </c>
      <c r="E74" t="s">
        <v>28</v>
      </c>
      <c r="F74">
        <v>1</v>
      </c>
      <c r="G74" t="s">
        <v>59</v>
      </c>
      <c r="H74">
        <v>1.375772847633886</v>
      </c>
      <c r="I74">
        <v>16</v>
      </c>
      <c r="J74" s="2">
        <v>42614</v>
      </c>
      <c r="K74" t="s">
        <v>10</v>
      </c>
      <c r="L74" t="s">
        <v>10</v>
      </c>
      <c r="M74" t="s">
        <v>74</v>
      </c>
      <c r="N74" t="s">
        <v>74</v>
      </c>
    </row>
    <row r="75" spans="1:14" x14ac:dyDescent="0.25">
      <c r="A75" t="s">
        <v>14</v>
      </c>
      <c r="B75" t="s">
        <v>7</v>
      </c>
      <c r="C75" t="s">
        <v>26</v>
      </c>
      <c r="D75" t="s">
        <v>27</v>
      </c>
      <c r="E75" t="s">
        <v>28</v>
      </c>
      <c r="F75">
        <v>2</v>
      </c>
      <c r="G75" t="s">
        <v>59</v>
      </c>
      <c r="H75">
        <v>11.06615170243651</v>
      </c>
      <c r="I75">
        <v>202</v>
      </c>
      <c r="J75" s="2">
        <v>42614</v>
      </c>
      <c r="K75" t="s">
        <v>10</v>
      </c>
      <c r="L75" t="s">
        <v>10</v>
      </c>
      <c r="M75" t="s">
        <v>74</v>
      </c>
      <c r="N75" t="s">
        <v>74</v>
      </c>
    </row>
    <row r="76" spans="1:14" x14ac:dyDescent="0.25">
      <c r="A76" t="s">
        <v>14</v>
      </c>
      <c r="B76" t="s">
        <v>7</v>
      </c>
      <c r="C76" t="s">
        <v>26</v>
      </c>
      <c r="D76" t="s">
        <v>27</v>
      </c>
      <c r="E76" t="s">
        <v>28</v>
      </c>
      <c r="F76">
        <v>3</v>
      </c>
      <c r="G76" t="s">
        <v>59</v>
      </c>
      <c r="H76">
        <v>2.6109785415831972</v>
      </c>
      <c r="I76">
        <v>21</v>
      </c>
      <c r="J76" s="2">
        <v>42614</v>
      </c>
      <c r="K76" t="s">
        <v>10</v>
      </c>
      <c r="L76" t="s">
        <v>10</v>
      </c>
      <c r="M76" t="s">
        <v>74</v>
      </c>
      <c r="N76" t="s">
        <v>74</v>
      </c>
    </row>
    <row r="77" spans="1:14" x14ac:dyDescent="0.25">
      <c r="A77" t="s">
        <v>14</v>
      </c>
      <c r="B77" t="s">
        <v>7</v>
      </c>
      <c r="C77" t="s">
        <v>29</v>
      </c>
      <c r="D77" t="s">
        <v>30</v>
      </c>
      <c r="E77" t="s">
        <v>28</v>
      </c>
      <c r="F77">
        <v>1</v>
      </c>
      <c r="G77" t="s">
        <v>59</v>
      </c>
      <c r="H77">
        <v>2.2881769434712149</v>
      </c>
      <c r="I77">
        <v>25</v>
      </c>
      <c r="J77" s="2">
        <v>42614</v>
      </c>
      <c r="K77" t="s">
        <v>10</v>
      </c>
      <c r="L77" t="s">
        <v>10</v>
      </c>
      <c r="M77" t="s">
        <v>74</v>
      </c>
      <c r="N77" t="s">
        <v>74</v>
      </c>
    </row>
    <row r="78" spans="1:14" x14ac:dyDescent="0.25">
      <c r="A78" t="s">
        <v>14</v>
      </c>
      <c r="B78" t="s">
        <v>7</v>
      </c>
      <c r="C78" t="s">
        <v>29</v>
      </c>
      <c r="D78" t="s">
        <v>30</v>
      </c>
      <c r="E78" t="s">
        <v>28</v>
      </c>
      <c r="F78">
        <v>2</v>
      </c>
      <c r="G78" t="s">
        <v>59</v>
      </c>
      <c r="H78">
        <v>26.59541223800095</v>
      </c>
      <c r="I78">
        <v>449</v>
      </c>
      <c r="J78" s="2">
        <v>42614</v>
      </c>
      <c r="K78" t="s">
        <v>10</v>
      </c>
      <c r="L78" t="s">
        <v>10</v>
      </c>
      <c r="M78" t="s">
        <v>74</v>
      </c>
      <c r="N78" t="s">
        <v>74</v>
      </c>
    </row>
    <row r="79" spans="1:14" x14ac:dyDescent="0.25">
      <c r="A79" t="s">
        <v>14</v>
      </c>
      <c r="B79" t="s">
        <v>7</v>
      </c>
      <c r="C79" t="s">
        <v>29</v>
      </c>
      <c r="D79" t="s">
        <v>30</v>
      </c>
      <c r="E79" t="s">
        <v>28</v>
      </c>
      <c r="F79">
        <v>3</v>
      </c>
      <c r="G79" t="s">
        <v>59</v>
      </c>
      <c r="H79">
        <v>4.1973954112372649</v>
      </c>
      <c r="I79">
        <v>59</v>
      </c>
      <c r="J79" s="2">
        <v>42614</v>
      </c>
      <c r="K79" t="s">
        <v>10</v>
      </c>
      <c r="L79" t="s">
        <v>10</v>
      </c>
      <c r="M79" t="s">
        <v>74</v>
      </c>
      <c r="N79" t="s">
        <v>74</v>
      </c>
    </row>
    <row r="80" spans="1:14" x14ac:dyDescent="0.25">
      <c r="A80" t="s">
        <v>14</v>
      </c>
      <c r="B80" t="s">
        <v>7</v>
      </c>
      <c r="C80" t="s">
        <v>31</v>
      </c>
      <c r="D80" t="s">
        <v>32</v>
      </c>
      <c r="E80" t="s">
        <v>33</v>
      </c>
      <c r="F80">
        <v>1</v>
      </c>
      <c r="G80" t="s">
        <v>59</v>
      </c>
      <c r="H80">
        <v>0.47486358743332291</v>
      </c>
      <c r="I80">
        <v>10</v>
      </c>
      <c r="J80" s="2">
        <v>42614</v>
      </c>
      <c r="K80" t="s">
        <v>10</v>
      </c>
      <c r="L80" t="s">
        <v>10</v>
      </c>
      <c r="M80" t="s">
        <v>74</v>
      </c>
      <c r="N80" t="s">
        <v>74</v>
      </c>
    </row>
    <row r="81" spans="1:14" x14ac:dyDescent="0.25">
      <c r="A81" t="s">
        <v>14</v>
      </c>
      <c r="B81" t="s">
        <v>7</v>
      </c>
      <c r="C81" t="s">
        <v>31</v>
      </c>
      <c r="D81" t="s">
        <v>32</v>
      </c>
      <c r="E81" t="s">
        <v>33</v>
      </c>
      <c r="F81">
        <v>2</v>
      </c>
      <c r="G81" t="s">
        <v>59</v>
      </c>
      <c r="H81">
        <v>19.99375857057591</v>
      </c>
      <c r="I81">
        <v>388</v>
      </c>
      <c r="J81" s="2">
        <v>42614</v>
      </c>
      <c r="K81" t="s">
        <v>10</v>
      </c>
      <c r="L81" t="s">
        <v>10</v>
      </c>
      <c r="M81" t="s">
        <v>74</v>
      </c>
      <c r="N81" t="s">
        <v>74</v>
      </c>
    </row>
    <row r="82" spans="1:14" x14ac:dyDescent="0.25">
      <c r="A82" t="s">
        <v>14</v>
      </c>
      <c r="B82" t="s">
        <v>7</v>
      </c>
      <c r="C82" t="s">
        <v>31</v>
      </c>
      <c r="D82" t="s">
        <v>32</v>
      </c>
      <c r="E82" t="s">
        <v>33</v>
      </c>
      <c r="F82">
        <v>3</v>
      </c>
      <c r="G82" t="s">
        <v>59</v>
      </c>
      <c r="H82">
        <v>0.77423344096307301</v>
      </c>
      <c r="I82">
        <v>42</v>
      </c>
      <c r="J82" s="2">
        <v>42614</v>
      </c>
      <c r="K82" t="s">
        <v>10</v>
      </c>
      <c r="L82" t="s">
        <v>10</v>
      </c>
      <c r="M82" t="s">
        <v>74</v>
      </c>
      <c r="N82" t="s">
        <v>74</v>
      </c>
    </row>
    <row r="83" spans="1:14" x14ac:dyDescent="0.25">
      <c r="A83" t="s">
        <v>14</v>
      </c>
      <c r="B83" t="s">
        <v>7</v>
      </c>
      <c r="C83" t="s">
        <v>34</v>
      </c>
      <c r="D83" t="s">
        <v>32</v>
      </c>
      <c r="E83" t="s">
        <v>33</v>
      </c>
      <c r="F83">
        <v>1</v>
      </c>
      <c r="G83" t="s">
        <v>59</v>
      </c>
      <c r="H83">
        <v>0.47486358743332291</v>
      </c>
      <c r="I83">
        <v>10</v>
      </c>
      <c r="J83" s="2">
        <v>42614</v>
      </c>
      <c r="K83" t="s">
        <v>10</v>
      </c>
      <c r="L83" t="s">
        <v>10</v>
      </c>
      <c r="M83" t="s">
        <v>74</v>
      </c>
      <c r="N83" t="s">
        <v>74</v>
      </c>
    </row>
    <row r="84" spans="1:14" x14ac:dyDescent="0.25">
      <c r="A84" t="s">
        <v>14</v>
      </c>
      <c r="B84" t="s">
        <v>7</v>
      </c>
      <c r="C84" t="s">
        <v>34</v>
      </c>
      <c r="D84" t="s">
        <v>32</v>
      </c>
      <c r="E84" t="s">
        <v>33</v>
      </c>
      <c r="F84">
        <v>2</v>
      </c>
      <c r="G84" t="s">
        <v>59</v>
      </c>
      <c r="H84">
        <v>19.99375857057591</v>
      </c>
      <c r="I84">
        <v>388</v>
      </c>
      <c r="J84" s="2">
        <v>42614</v>
      </c>
      <c r="K84" t="s">
        <v>10</v>
      </c>
      <c r="L84" t="s">
        <v>10</v>
      </c>
      <c r="M84" t="s">
        <v>74</v>
      </c>
      <c r="N84" t="s">
        <v>74</v>
      </c>
    </row>
    <row r="85" spans="1:14" x14ac:dyDescent="0.25">
      <c r="A85" t="s">
        <v>14</v>
      </c>
      <c r="B85" t="s">
        <v>7</v>
      </c>
      <c r="C85" t="s">
        <v>34</v>
      </c>
      <c r="D85" t="s">
        <v>32</v>
      </c>
      <c r="E85" t="s">
        <v>33</v>
      </c>
      <c r="F85">
        <v>3</v>
      </c>
      <c r="G85" t="s">
        <v>59</v>
      </c>
      <c r="H85">
        <v>0.77423344096307301</v>
      </c>
      <c r="I85">
        <v>42</v>
      </c>
      <c r="J85" s="2">
        <v>42614</v>
      </c>
      <c r="K85" t="s">
        <v>10</v>
      </c>
      <c r="L85" t="s">
        <v>10</v>
      </c>
      <c r="M85" t="s">
        <v>74</v>
      </c>
      <c r="N85" t="s">
        <v>74</v>
      </c>
    </row>
    <row r="86" spans="1:14" x14ac:dyDescent="0.25">
      <c r="A86" t="s">
        <v>14</v>
      </c>
      <c r="B86" t="s">
        <v>8</v>
      </c>
      <c r="C86" t="s">
        <v>26</v>
      </c>
      <c r="D86" t="s">
        <v>27</v>
      </c>
      <c r="E86" t="s">
        <v>28</v>
      </c>
      <c r="F86">
        <v>1</v>
      </c>
      <c r="G86" t="s">
        <v>59</v>
      </c>
      <c r="H86">
        <v>1.6023218332770759</v>
      </c>
      <c r="I86">
        <v>22</v>
      </c>
      <c r="J86" s="2">
        <v>42614</v>
      </c>
      <c r="K86" t="s">
        <v>10</v>
      </c>
      <c r="L86" t="s">
        <v>10</v>
      </c>
      <c r="M86" t="s">
        <v>74</v>
      </c>
      <c r="N86" t="s">
        <v>74</v>
      </c>
    </row>
    <row r="87" spans="1:14" x14ac:dyDescent="0.25">
      <c r="A87" t="s">
        <v>14</v>
      </c>
      <c r="B87" t="s">
        <v>8</v>
      </c>
      <c r="C87" t="s">
        <v>26</v>
      </c>
      <c r="D87" t="s">
        <v>27</v>
      </c>
      <c r="E87" t="s">
        <v>28</v>
      </c>
      <c r="F87">
        <v>2</v>
      </c>
      <c r="G87" t="s">
        <v>59</v>
      </c>
      <c r="H87">
        <v>10.702791343860071</v>
      </c>
      <c r="I87">
        <v>197</v>
      </c>
      <c r="J87" s="2">
        <v>42614</v>
      </c>
      <c r="K87" t="s">
        <v>10</v>
      </c>
      <c r="L87" t="s">
        <v>10</v>
      </c>
      <c r="M87" t="s">
        <v>74</v>
      </c>
      <c r="N87" t="s">
        <v>74</v>
      </c>
    </row>
    <row r="88" spans="1:14" x14ac:dyDescent="0.25">
      <c r="A88" t="s">
        <v>14</v>
      </c>
      <c r="B88" t="s">
        <v>8</v>
      </c>
      <c r="C88" t="s">
        <v>26</v>
      </c>
      <c r="D88" t="s">
        <v>27</v>
      </c>
      <c r="E88" t="s">
        <v>28</v>
      </c>
      <c r="F88">
        <v>3</v>
      </c>
      <c r="G88" t="s">
        <v>59</v>
      </c>
      <c r="H88">
        <v>2.7767133266961239</v>
      </c>
      <c r="I88">
        <v>24</v>
      </c>
      <c r="J88" s="2">
        <v>42614</v>
      </c>
      <c r="K88" t="s">
        <v>10</v>
      </c>
      <c r="L88" t="s">
        <v>10</v>
      </c>
      <c r="M88" t="s">
        <v>74</v>
      </c>
      <c r="N88" t="s">
        <v>74</v>
      </c>
    </row>
    <row r="89" spans="1:14" x14ac:dyDescent="0.25">
      <c r="A89" t="s">
        <v>14</v>
      </c>
      <c r="B89" t="s">
        <v>8</v>
      </c>
      <c r="C89" t="s">
        <v>29</v>
      </c>
      <c r="D89" t="s">
        <v>30</v>
      </c>
      <c r="E89" t="s">
        <v>28</v>
      </c>
      <c r="F89">
        <v>1</v>
      </c>
      <c r="G89" t="s">
        <v>59</v>
      </c>
      <c r="H89">
        <v>2.7614090702112102</v>
      </c>
      <c r="I89">
        <v>41</v>
      </c>
      <c r="J89" s="2">
        <v>42614</v>
      </c>
      <c r="K89" t="s">
        <v>10</v>
      </c>
      <c r="L89" t="s">
        <v>10</v>
      </c>
      <c r="M89" t="s">
        <v>74</v>
      </c>
      <c r="N89" t="s">
        <v>74</v>
      </c>
    </row>
    <row r="90" spans="1:14" x14ac:dyDescent="0.25">
      <c r="A90" t="s">
        <v>14</v>
      </c>
      <c r="B90" t="s">
        <v>8</v>
      </c>
      <c r="C90" t="s">
        <v>29</v>
      </c>
      <c r="D90" t="s">
        <v>30</v>
      </c>
      <c r="E90" t="s">
        <v>28</v>
      </c>
      <c r="F90">
        <v>2</v>
      </c>
      <c r="G90" t="s">
        <v>59</v>
      </c>
      <c r="H90">
        <v>24.345341069272909</v>
      </c>
      <c r="I90">
        <v>428</v>
      </c>
      <c r="J90" s="2">
        <v>42614</v>
      </c>
      <c r="K90" t="s">
        <v>10</v>
      </c>
      <c r="L90" t="s">
        <v>10</v>
      </c>
      <c r="M90" t="s">
        <v>74</v>
      </c>
      <c r="N90" t="s">
        <v>74</v>
      </c>
    </row>
    <row r="91" spans="1:14" x14ac:dyDescent="0.25">
      <c r="A91" t="s">
        <v>14</v>
      </c>
      <c r="B91" t="s">
        <v>8</v>
      </c>
      <c r="C91" t="s">
        <v>29</v>
      </c>
      <c r="D91" t="s">
        <v>30</v>
      </c>
      <c r="E91" t="s">
        <v>28</v>
      </c>
      <c r="F91">
        <v>3</v>
      </c>
      <c r="G91" t="s">
        <v>59</v>
      </c>
      <c r="H91">
        <v>4.5390587557449047</v>
      </c>
      <c r="I91">
        <v>62</v>
      </c>
      <c r="J91" s="2">
        <v>42614</v>
      </c>
      <c r="K91" t="s">
        <v>10</v>
      </c>
      <c r="L91" t="s">
        <v>10</v>
      </c>
      <c r="M91" t="s">
        <v>74</v>
      </c>
      <c r="N91" t="s">
        <v>74</v>
      </c>
    </row>
    <row r="92" spans="1:14" x14ac:dyDescent="0.25">
      <c r="A92" t="s">
        <v>14</v>
      </c>
      <c r="B92" t="s">
        <v>8</v>
      </c>
      <c r="C92" t="s">
        <v>31</v>
      </c>
      <c r="D92" t="s">
        <v>32</v>
      </c>
      <c r="E92" t="s">
        <v>33</v>
      </c>
      <c r="F92">
        <v>1</v>
      </c>
      <c r="G92" t="s">
        <v>59</v>
      </c>
      <c r="H92">
        <v>2.0156966074471812</v>
      </c>
      <c r="I92">
        <v>22</v>
      </c>
      <c r="J92" s="2">
        <v>42614</v>
      </c>
      <c r="K92" t="s">
        <v>10</v>
      </c>
      <c r="L92" t="s">
        <v>10</v>
      </c>
      <c r="M92" t="s">
        <v>74</v>
      </c>
      <c r="N92" t="s">
        <v>74</v>
      </c>
    </row>
    <row r="93" spans="1:14" x14ac:dyDescent="0.25">
      <c r="A93" t="s">
        <v>14</v>
      </c>
      <c r="B93" t="s">
        <v>8</v>
      </c>
      <c r="C93" t="s">
        <v>31</v>
      </c>
      <c r="D93" t="s">
        <v>32</v>
      </c>
      <c r="E93" t="s">
        <v>33</v>
      </c>
      <c r="F93">
        <v>2</v>
      </c>
      <c r="G93" t="s">
        <v>59</v>
      </c>
      <c r="H93">
        <v>19.162663449070781</v>
      </c>
      <c r="I93">
        <v>381</v>
      </c>
      <c r="J93" s="2">
        <v>42614</v>
      </c>
      <c r="K93" t="s">
        <v>10</v>
      </c>
      <c r="L93" t="s">
        <v>10</v>
      </c>
      <c r="M93" t="s">
        <v>74</v>
      </c>
      <c r="N93" t="s">
        <v>74</v>
      </c>
    </row>
    <row r="94" spans="1:14" x14ac:dyDescent="0.25">
      <c r="A94" t="s">
        <v>14</v>
      </c>
      <c r="B94" t="s">
        <v>8</v>
      </c>
      <c r="C94" t="s">
        <v>31</v>
      </c>
      <c r="D94" t="s">
        <v>32</v>
      </c>
      <c r="E94" t="s">
        <v>33</v>
      </c>
      <c r="F94">
        <v>3</v>
      </c>
      <c r="G94" t="s">
        <v>59</v>
      </c>
      <c r="H94">
        <v>2.5568295996021559</v>
      </c>
      <c r="I94">
        <v>51</v>
      </c>
      <c r="J94" s="2">
        <v>42614</v>
      </c>
      <c r="K94" t="s">
        <v>10</v>
      </c>
      <c r="L94" t="s">
        <v>10</v>
      </c>
      <c r="M94" t="s">
        <v>74</v>
      </c>
      <c r="N94" t="s">
        <v>74</v>
      </c>
    </row>
    <row r="95" spans="1:14" x14ac:dyDescent="0.25">
      <c r="A95" t="s">
        <v>14</v>
      </c>
      <c r="B95" t="s">
        <v>8</v>
      </c>
      <c r="C95" t="s">
        <v>34</v>
      </c>
      <c r="D95" t="s">
        <v>32</v>
      </c>
      <c r="E95" t="s">
        <v>33</v>
      </c>
      <c r="F95">
        <v>1</v>
      </c>
      <c r="G95" t="s">
        <v>59</v>
      </c>
      <c r="H95">
        <v>2.0156966074471812</v>
      </c>
      <c r="I95">
        <v>22</v>
      </c>
      <c r="J95" s="2">
        <v>42614</v>
      </c>
      <c r="K95" t="s">
        <v>10</v>
      </c>
      <c r="L95" t="s">
        <v>10</v>
      </c>
      <c r="M95" t="s">
        <v>74</v>
      </c>
      <c r="N95" t="s">
        <v>74</v>
      </c>
    </row>
    <row r="96" spans="1:14" x14ac:dyDescent="0.25">
      <c r="A96" t="s">
        <v>14</v>
      </c>
      <c r="B96" t="s">
        <v>8</v>
      </c>
      <c r="C96" t="s">
        <v>34</v>
      </c>
      <c r="D96" t="s">
        <v>32</v>
      </c>
      <c r="E96" t="s">
        <v>33</v>
      </c>
      <c r="F96">
        <v>2</v>
      </c>
      <c r="G96" t="s">
        <v>59</v>
      </c>
      <c r="H96">
        <v>19.162663449070781</v>
      </c>
      <c r="I96">
        <v>381</v>
      </c>
      <c r="J96" s="2">
        <v>42614</v>
      </c>
      <c r="K96" t="s">
        <v>10</v>
      </c>
      <c r="L96" t="s">
        <v>10</v>
      </c>
      <c r="M96" t="s">
        <v>74</v>
      </c>
      <c r="N96" t="s">
        <v>74</v>
      </c>
    </row>
    <row r="97" spans="1:14" x14ac:dyDescent="0.25">
      <c r="A97" t="s">
        <v>14</v>
      </c>
      <c r="B97" t="s">
        <v>8</v>
      </c>
      <c r="C97" t="s">
        <v>34</v>
      </c>
      <c r="D97" t="s">
        <v>32</v>
      </c>
      <c r="E97" t="s">
        <v>33</v>
      </c>
      <c r="F97">
        <v>3</v>
      </c>
      <c r="G97" t="s">
        <v>59</v>
      </c>
      <c r="H97">
        <v>2.5568295996021559</v>
      </c>
      <c r="I97">
        <v>51</v>
      </c>
      <c r="J97" s="2">
        <v>42614</v>
      </c>
      <c r="K97" t="s">
        <v>10</v>
      </c>
      <c r="L97" t="s">
        <v>10</v>
      </c>
      <c r="M97" t="s">
        <v>74</v>
      </c>
      <c r="N97" t="s">
        <v>74</v>
      </c>
    </row>
    <row r="98" spans="1:14" x14ac:dyDescent="0.25">
      <c r="A98" t="s">
        <v>14</v>
      </c>
      <c r="B98" t="s">
        <v>9</v>
      </c>
      <c r="C98" t="s">
        <v>26</v>
      </c>
      <c r="D98" t="s">
        <v>27</v>
      </c>
      <c r="E98" t="s">
        <v>28</v>
      </c>
      <c r="F98">
        <v>1</v>
      </c>
      <c r="G98" t="s">
        <v>59</v>
      </c>
      <c r="H98">
        <v>2.2353168864858488</v>
      </c>
      <c r="I98">
        <v>37</v>
      </c>
      <c r="J98" s="2">
        <v>42614</v>
      </c>
      <c r="K98" t="s">
        <v>10</v>
      </c>
      <c r="L98" t="s">
        <v>10</v>
      </c>
      <c r="M98" t="s">
        <v>74</v>
      </c>
      <c r="N98" t="s">
        <v>74</v>
      </c>
    </row>
    <row r="99" spans="1:14" x14ac:dyDescent="0.25">
      <c r="A99" t="s">
        <v>14</v>
      </c>
      <c r="B99" t="s">
        <v>9</v>
      </c>
      <c r="C99" t="s">
        <v>26</v>
      </c>
      <c r="D99" t="s">
        <v>27</v>
      </c>
      <c r="E99" t="s">
        <v>28</v>
      </c>
      <c r="F99">
        <v>2</v>
      </c>
      <c r="G99" t="s">
        <v>59</v>
      </c>
      <c r="H99">
        <v>10.96253904644127</v>
      </c>
      <c r="I99">
        <v>220</v>
      </c>
      <c r="J99" s="2">
        <v>42614</v>
      </c>
      <c r="K99" t="s">
        <v>10</v>
      </c>
      <c r="L99" t="s">
        <v>10</v>
      </c>
      <c r="M99" t="s">
        <v>74</v>
      </c>
      <c r="N99" t="s">
        <v>74</v>
      </c>
    </row>
    <row r="100" spans="1:14" x14ac:dyDescent="0.25">
      <c r="A100" t="s">
        <v>14</v>
      </c>
      <c r="B100" t="s">
        <v>9</v>
      </c>
      <c r="C100" t="s">
        <v>26</v>
      </c>
      <c r="D100" t="s">
        <v>27</v>
      </c>
      <c r="E100" t="s">
        <v>28</v>
      </c>
      <c r="F100">
        <v>3</v>
      </c>
      <c r="G100" t="s">
        <v>59</v>
      </c>
      <c r="H100">
        <v>3.4612492937665631</v>
      </c>
      <c r="I100">
        <v>50</v>
      </c>
      <c r="J100" s="2">
        <v>42614</v>
      </c>
      <c r="K100" t="s">
        <v>10</v>
      </c>
      <c r="L100" t="s">
        <v>10</v>
      </c>
      <c r="M100" t="s">
        <v>74</v>
      </c>
      <c r="N100" t="s">
        <v>74</v>
      </c>
    </row>
    <row r="101" spans="1:14" x14ac:dyDescent="0.25">
      <c r="A101" t="s">
        <v>14</v>
      </c>
      <c r="B101" t="s">
        <v>9</v>
      </c>
      <c r="C101" t="s">
        <v>29</v>
      </c>
      <c r="D101" t="s">
        <v>30</v>
      </c>
      <c r="E101" t="s">
        <v>28</v>
      </c>
      <c r="F101">
        <v>1</v>
      </c>
      <c r="G101" t="s">
        <v>59</v>
      </c>
      <c r="H101">
        <v>3.467978338063038</v>
      </c>
      <c r="I101">
        <v>65</v>
      </c>
      <c r="J101" s="2">
        <v>42614</v>
      </c>
      <c r="K101" t="s">
        <v>10</v>
      </c>
      <c r="L101" t="s">
        <v>10</v>
      </c>
      <c r="M101" t="s">
        <v>74</v>
      </c>
      <c r="N101" t="s">
        <v>74</v>
      </c>
    </row>
    <row r="102" spans="1:14" x14ac:dyDescent="0.25">
      <c r="A102" t="s">
        <v>14</v>
      </c>
      <c r="B102" t="s">
        <v>9</v>
      </c>
      <c r="C102" t="s">
        <v>29</v>
      </c>
      <c r="D102" t="s">
        <v>30</v>
      </c>
      <c r="E102" t="s">
        <v>28</v>
      </c>
      <c r="F102">
        <v>2</v>
      </c>
      <c r="G102" t="s">
        <v>59</v>
      </c>
      <c r="H102">
        <v>21.888230960642979</v>
      </c>
      <c r="I102">
        <v>446</v>
      </c>
      <c r="J102" s="2">
        <v>42614</v>
      </c>
      <c r="K102" t="s">
        <v>10</v>
      </c>
      <c r="L102" t="s">
        <v>10</v>
      </c>
      <c r="M102" t="s">
        <v>74</v>
      </c>
      <c r="N102" t="s">
        <v>74</v>
      </c>
    </row>
    <row r="103" spans="1:14" x14ac:dyDescent="0.25">
      <c r="A103" t="s">
        <v>14</v>
      </c>
      <c r="B103" t="s">
        <v>9</v>
      </c>
      <c r="C103" t="s">
        <v>29</v>
      </c>
      <c r="D103" t="s">
        <v>30</v>
      </c>
      <c r="E103" t="s">
        <v>28</v>
      </c>
      <c r="F103">
        <v>3</v>
      </c>
      <c r="G103" t="s">
        <v>59</v>
      </c>
      <c r="H103">
        <v>4.7731834791636958</v>
      </c>
      <c r="I103">
        <v>72</v>
      </c>
      <c r="J103" s="2">
        <v>42614</v>
      </c>
      <c r="K103" t="s">
        <v>10</v>
      </c>
      <c r="L103" t="s">
        <v>10</v>
      </c>
      <c r="M103" t="s">
        <v>74</v>
      </c>
      <c r="N103" t="s">
        <v>74</v>
      </c>
    </row>
    <row r="104" spans="1:14" x14ac:dyDescent="0.25">
      <c r="A104" t="s">
        <v>14</v>
      </c>
      <c r="B104" t="s">
        <v>9</v>
      </c>
      <c r="C104" t="s">
        <v>31</v>
      </c>
      <c r="D104" t="s">
        <v>32</v>
      </c>
      <c r="E104" t="s">
        <v>33</v>
      </c>
      <c r="F104">
        <v>1</v>
      </c>
      <c r="G104" t="s">
        <v>59</v>
      </c>
      <c r="H104">
        <v>1.33837880760224</v>
      </c>
      <c r="I104">
        <v>36</v>
      </c>
      <c r="J104" s="2">
        <v>42614</v>
      </c>
      <c r="K104" t="s">
        <v>10</v>
      </c>
      <c r="L104" t="s">
        <v>10</v>
      </c>
      <c r="M104" t="s">
        <v>74</v>
      </c>
      <c r="N104" t="s">
        <v>74</v>
      </c>
    </row>
    <row r="105" spans="1:14" x14ac:dyDescent="0.25">
      <c r="A105" t="s">
        <v>14</v>
      </c>
      <c r="B105" t="s">
        <v>9</v>
      </c>
      <c r="C105" t="s">
        <v>31</v>
      </c>
      <c r="D105" t="s">
        <v>32</v>
      </c>
      <c r="E105" t="s">
        <v>33</v>
      </c>
      <c r="F105">
        <v>2</v>
      </c>
      <c r="G105" t="s">
        <v>59</v>
      </c>
      <c r="H105">
        <v>16.48653116351387</v>
      </c>
      <c r="I105">
        <v>383</v>
      </c>
      <c r="J105" s="2">
        <v>42614</v>
      </c>
      <c r="K105" t="s">
        <v>10</v>
      </c>
      <c r="L105" t="s">
        <v>10</v>
      </c>
      <c r="M105" t="s">
        <v>74</v>
      </c>
      <c r="N105" t="s">
        <v>74</v>
      </c>
    </row>
    <row r="106" spans="1:14" x14ac:dyDescent="0.25">
      <c r="A106" t="s">
        <v>14</v>
      </c>
      <c r="B106" t="s">
        <v>9</v>
      </c>
      <c r="C106" t="s">
        <v>31</v>
      </c>
      <c r="D106" t="s">
        <v>32</v>
      </c>
      <c r="E106" t="s">
        <v>33</v>
      </c>
      <c r="F106">
        <v>3</v>
      </c>
      <c r="G106" t="s">
        <v>59</v>
      </c>
      <c r="H106">
        <v>1.1893798800800239</v>
      </c>
      <c r="I106">
        <v>51</v>
      </c>
      <c r="J106" s="2">
        <v>42614</v>
      </c>
      <c r="K106" t="s">
        <v>10</v>
      </c>
      <c r="L106" t="s">
        <v>10</v>
      </c>
      <c r="M106" t="s">
        <v>74</v>
      </c>
      <c r="N106" t="s">
        <v>74</v>
      </c>
    </row>
    <row r="107" spans="1:14" x14ac:dyDescent="0.25">
      <c r="A107" t="s">
        <v>14</v>
      </c>
      <c r="B107" t="s">
        <v>9</v>
      </c>
      <c r="C107" t="s">
        <v>34</v>
      </c>
      <c r="D107" t="s">
        <v>32</v>
      </c>
      <c r="E107" t="s">
        <v>33</v>
      </c>
      <c r="F107">
        <v>1</v>
      </c>
      <c r="G107" t="s">
        <v>59</v>
      </c>
      <c r="H107">
        <v>1.33837880760224</v>
      </c>
      <c r="I107">
        <v>36</v>
      </c>
      <c r="J107" s="2">
        <v>42614</v>
      </c>
      <c r="K107" t="s">
        <v>10</v>
      </c>
      <c r="L107" t="s">
        <v>10</v>
      </c>
      <c r="M107" t="s">
        <v>74</v>
      </c>
      <c r="N107" t="s">
        <v>74</v>
      </c>
    </row>
    <row r="108" spans="1:14" x14ac:dyDescent="0.25">
      <c r="A108" t="s">
        <v>14</v>
      </c>
      <c r="B108" t="s">
        <v>9</v>
      </c>
      <c r="C108" t="s">
        <v>34</v>
      </c>
      <c r="D108" t="s">
        <v>32</v>
      </c>
      <c r="E108" t="s">
        <v>33</v>
      </c>
      <c r="F108">
        <v>2</v>
      </c>
      <c r="G108" t="s">
        <v>59</v>
      </c>
      <c r="H108">
        <v>16.48653116351387</v>
      </c>
      <c r="I108">
        <v>383</v>
      </c>
      <c r="J108" s="2">
        <v>42614</v>
      </c>
      <c r="K108" t="s">
        <v>10</v>
      </c>
      <c r="L108" t="s">
        <v>10</v>
      </c>
      <c r="M108" t="s">
        <v>74</v>
      </c>
      <c r="N108" t="s">
        <v>74</v>
      </c>
    </row>
    <row r="109" spans="1:14" x14ac:dyDescent="0.25">
      <c r="A109" t="s">
        <v>14</v>
      </c>
      <c r="B109" t="s">
        <v>9</v>
      </c>
      <c r="C109" t="s">
        <v>34</v>
      </c>
      <c r="D109" t="s">
        <v>32</v>
      </c>
      <c r="E109" t="s">
        <v>33</v>
      </c>
      <c r="F109">
        <v>3</v>
      </c>
      <c r="G109" t="s">
        <v>59</v>
      </c>
      <c r="H109">
        <v>1.1893798800800239</v>
      </c>
      <c r="I109">
        <v>51</v>
      </c>
      <c r="J109" s="2">
        <v>42614</v>
      </c>
      <c r="K109" t="s">
        <v>10</v>
      </c>
      <c r="L109" t="s">
        <v>10</v>
      </c>
      <c r="M109" t="s">
        <v>74</v>
      </c>
      <c r="N109" t="s">
        <v>74</v>
      </c>
    </row>
    <row r="110" spans="1:14" x14ac:dyDescent="0.25">
      <c r="A110" t="s">
        <v>138</v>
      </c>
      <c r="B110" t="s">
        <v>12</v>
      </c>
      <c r="C110" t="s">
        <v>26</v>
      </c>
      <c r="D110" t="s">
        <v>27</v>
      </c>
      <c r="E110" t="s">
        <v>28</v>
      </c>
      <c r="F110">
        <v>1</v>
      </c>
      <c r="G110" t="s">
        <v>59</v>
      </c>
      <c r="H110">
        <v>1.331774648772635</v>
      </c>
      <c r="I110">
        <v>16</v>
      </c>
      <c r="J110" s="2">
        <v>42614</v>
      </c>
      <c r="K110" t="s">
        <v>11</v>
      </c>
      <c r="L110" t="s">
        <v>10</v>
      </c>
      <c r="M110" t="s">
        <v>74</v>
      </c>
      <c r="N110" t="s">
        <v>74</v>
      </c>
    </row>
    <row r="111" spans="1:14" x14ac:dyDescent="0.25">
      <c r="A111" t="s">
        <v>138</v>
      </c>
      <c r="B111" t="s">
        <v>12</v>
      </c>
      <c r="C111" t="s">
        <v>26</v>
      </c>
      <c r="D111" t="s">
        <v>27</v>
      </c>
      <c r="E111" t="s">
        <v>28</v>
      </c>
      <c r="F111">
        <v>2</v>
      </c>
      <c r="G111" t="s">
        <v>59</v>
      </c>
      <c r="H111">
        <v>10.93381821822482</v>
      </c>
      <c r="I111">
        <v>202</v>
      </c>
      <c r="J111" s="2">
        <v>42614</v>
      </c>
      <c r="K111" t="s">
        <v>11</v>
      </c>
      <c r="L111" t="s">
        <v>10</v>
      </c>
      <c r="M111" t="s">
        <v>74</v>
      </c>
      <c r="N111" t="s">
        <v>74</v>
      </c>
    </row>
    <row r="112" spans="1:14" x14ac:dyDescent="0.25">
      <c r="A112" t="s">
        <v>138</v>
      </c>
      <c r="B112" t="s">
        <v>12</v>
      </c>
      <c r="C112" t="s">
        <v>26</v>
      </c>
      <c r="D112" t="s">
        <v>27</v>
      </c>
      <c r="E112" t="s">
        <v>28</v>
      </c>
      <c r="F112">
        <v>3</v>
      </c>
      <c r="G112" t="s">
        <v>59</v>
      </c>
      <c r="H112">
        <v>2.5690397829416831</v>
      </c>
      <c r="I112">
        <v>21</v>
      </c>
      <c r="J112" s="2">
        <v>42614</v>
      </c>
      <c r="K112" t="s">
        <v>11</v>
      </c>
      <c r="L112" t="s">
        <v>10</v>
      </c>
      <c r="M112" t="s">
        <v>74</v>
      </c>
      <c r="N112" t="s">
        <v>74</v>
      </c>
    </row>
    <row r="113" spans="1:14" x14ac:dyDescent="0.25">
      <c r="A113" t="s">
        <v>138</v>
      </c>
      <c r="B113" t="s">
        <v>12</v>
      </c>
      <c r="C113" t="s">
        <v>29</v>
      </c>
      <c r="D113" t="s">
        <v>30</v>
      </c>
      <c r="E113" t="s">
        <v>28</v>
      </c>
      <c r="F113">
        <v>1</v>
      </c>
      <c r="G113" t="s">
        <v>59</v>
      </c>
      <c r="H113">
        <v>2.233673758077261</v>
      </c>
      <c r="I113">
        <v>23</v>
      </c>
      <c r="J113" s="2">
        <v>42614</v>
      </c>
      <c r="K113" t="s">
        <v>11</v>
      </c>
      <c r="L113" t="s">
        <v>10</v>
      </c>
      <c r="M113" t="s">
        <v>74</v>
      </c>
      <c r="N113" t="s">
        <v>74</v>
      </c>
    </row>
    <row r="114" spans="1:14" x14ac:dyDescent="0.25">
      <c r="A114" t="s">
        <v>138</v>
      </c>
      <c r="B114" t="s">
        <v>12</v>
      </c>
      <c r="C114" t="s">
        <v>29</v>
      </c>
      <c r="D114" t="s">
        <v>30</v>
      </c>
      <c r="E114" t="s">
        <v>28</v>
      </c>
      <c r="F114">
        <v>2</v>
      </c>
      <c r="G114" t="s">
        <v>59</v>
      </c>
      <c r="H114">
        <v>26.575701094075889</v>
      </c>
      <c r="I114">
        <v>448</v>
      </c>
      <c r="J114" s="2">
        <v>42614</v>
      </c>
      <c r="K114" t="s">
        <v>11</v>
      </c>
      <c r="L114" t="s">
        <v>10</v>
      </c>
      <c r="M114" t="s">
        <v>74</v>
      </c>
      <c r="N114" t="s">
        <v>74</v>
      </c>
    </row>
    <row r="115" spans="1:14" x14ac:dyDescent="0.25">
      <c r="A115" t="s">
        <v>138</v>
      </c>
      <c r="B115" t="s">
        <v>12</v>
      </c>
      <c r="C115" t="s">
        <v>29</v>
      </c>
      <c r="D115" t="s">
        <v>30</v>
      </c>
      <c r="E115" t="s">
        <v>28</v>
      </c>
      <c r="F115">
        <v>3</v>
      </c>
      <c r="G115" t="s">
        <v>59</v>
      </c>
      <c r="H115">
        <v>4.1460701791034129</v>
      </c>
      <c r="I115">
        <v>57</v>
      </c>
      <c r="J115" s="2">
        <v>42614</v>
      </c>
      <c r="K115" t="s">
        <v>11</v>
      </c>
      <c r="L115" t="s">
        <v>10</v>
      </c>
      <c r="M115" t="s">
        <v>74</v>
      </c>
      <c r="N115" t="s">
        <v>74</v>
      </c>
    </row>
    <row r="116" spans="1:14" x14ac:dyDescent="0.25">
      <c r="A116" t="s">
        <v>138</v>
      </c>
      <c r="B116" t="s">
        <v>12</v>
      </c>
      <c r="C116" t="s">
        <v>31</v>
      </c>
      <c r="D116" t="s">
        <v>32</v>
      </c>
      <c r="E116" t="s">
        <v>33</v>
      </c>
      <c r="F116">
        <v>1</v>
      </c>
      <c r="G116" t="s">
        <v>59</v>
      </c>
      <c r="H116">
        <v>0.45164808357658698</v>
      </c>
      <c r="I116">
        <v>10</v>
      </c>
      <c r="J116" s="2">
        <v>42614</v>
      </c>
      <c r="K116" t="s">
        <v>11</v>
      </c>
      <c r="L116" t="s">
        <v>10</v>
      </c>
      <c r="M116" t="s">
        <v>74</v>
      </c>
      <c r="N116" t="s">
        <v>74</v>
      </c>
    </row>
    <row r="117" spans="1:14" x14ac:dyDescent="0.25">
      <c r="A117" t="s">
        <v>138</v>
      </c>
      <c r="B117" t="s">
        <v>12</v>
      </c>
      <c r="C117" t="s">
        <v>31</v>
      </c>
      <c r="D117" t="s">
        <v>32</v>
      </c>
      <c r="E117" t="s">
        <v>33</v>
      </c>
      <c r="F117">
        <v>2</v>
      </c>
      <c r="G117" t="s">
        <v>59</v>
      </c>
      <c r="H117">
        <v>19.950974100976381</v>
      </c>
      <c r="I117">
        <v>383</v>
      </c>
      <c r="J117" s="2">
        <v>42614</v>
      </c>
      <c r="K117" t="s">
        <v>11</v>
      </c>
      <c r="L117" t="s">
        <v>10</v>
      </c>
      <c r="M117" t="s">
        <v>74</v>
      </c>
      <c r="N117" t="s">
        <v>74</v>
      </c>
    </row>
    <row r="118" spans="1:14" x14ac:dyDescent="0.25">
      <c r="A118" t="s">
        <v>138</v>
      </c>
      <c r="B118" t="s">
        <v>12</v>
      </c>
      <c r="C118" t="s">
        <v>31</v>
      </c>
      <c r="D118" t="s">
        <v>32</v>
      </c>
      <c r="E118" t="s">
        <v>33</v>
      </c>
      <c r="F118">
        <v>3</v>
      </c>
      <c r="G118" t="s">
        <v>59</v>
      </c>
      <c r="H118">
        <v>0.72964213682784951</v>
      </c>
      <c r="I118">
        <v>37</v>
      </c>
      <c r="J118" s="2">
        <v>42614</v>
      </c>
      <c r="K118" t="s">
        <v>11</v>
      </c>
      <c r="L118" t="s">
        <v>10</v>
      </c>
      <c r="M118" t="s">
        <v>74</v>
      </c>
      <c r="N118" t="s">
        <v>74</v>
      </c>
    </row>
    <row r="119" spans="1:14" x14ac:dyDescent="0.25">
      <c r="A119" t="s">
        <v>138</v>
      </c>
      <c r="B119" t="s">
        <v>8</v>
      </c>
      <c r="C119" t="s">
        <v>26</v>
      </c>
      <c r="D119" t="s">
        <v>27</v>
      </c>
      <c r="E119" t="s">
        <v>28</v>
      </c>
      <c r="F119">
        <v>1</v>
      </c>
      <c r="G119" t="s">
        <v>59</v>
      </c>
      <c r="H119">
        <v>1.6141131294897231</v>
      </c>
      <c r="I119">
        <v>22</v>
      </c>
      <c r="J119" s="2">
        <v>42614</v>
      </c>
      <c r="K119" t="s">
        <v>11</v>
      </c>
      <c r="L119" t="s">
        <v>10</v>
      </c>
      <c r="M119" t="s">
        <v>74</v>
      </c>
      <c r="N119" t="s">
        <v>74</v>
      </c>
    </row>
    <row r="120" spans="1:14" x14ac:dyDescent="0.25">
      <c r="A120" t="s">
        <v>138</v>
      </c>
      <c r="B120" t="s">
        <v>8</v>
      </c>
      <c r="C120" t="s">
        <v>26</v>
      </c>
      <c r="D120" t="s">
        <v>27</v>
      </c>
      <c r="E120" t="s">
        <v>28</v>
      </c>
      <c r="F120">
        <v>2</v>
      </c>
      <c r="G120" t="s">
        <v>59</v>
      </c>
      <c r="H120">
        <v>10.810409731869051</v>
      </c>
      <c r="I120">
        <v>198</v>
      </c>
      <c r="J120" s="2">
        <v>42614</v>
      </c>
      <c r="K120" t="s">
        <v>11</v>
      </c>
      <c r="L120" t="s">
        <v>10</v>
      </c>
      <c r="M120" t="s">
        <v>74</v>
      </c>
      <c r="N120" t="s">
        <v>74</v>
      </c>
    </row>
    <row r="121" spans="1:14" x14ac:dyDescent="0.25">
      <c r="A121" t="s">
        <v>138</v>
      </c>
      <c r="B121" t="s">
        <v>8</v>
      </c>
      <c r="C121" t="s">
        <v>26</v>
      </c>
      <c r="D121" t="s">
        <v>27</v>
      </c>
      <c r="E121" t="s">
        <v>28</v>
      </c>
      <c r="F121">
        <v>3</v>
      </c>
      <c r="G121" t="s">
        <v>59</v>
      </c>
      <c r="H121">
        <v>2.7892233297803979</v>
      </c>
      <c r="I121">
        <v>25</v>
      </c>
      <c r="J121" s="2">
        <v>42614</v>
      </c>
      <c r="K121" t="s">
        <v>11</v>
      </c>
      <c r="L121" t="s">
        <v>10</v>
      </c>
      <c r="M121" t="s">
        <v>74</v>
      </c>
      <c r="N121" t="s">
        <v>74</v>
      </c>
    </row>
    <row r="122" spans="1:14" x14ac:dyDescent="0.25">
      <c r="A122" t="s">
        <v>138</v>
      </c>
      <c r="B122" t="s">
        <v>8</v>
      </c>
      <c r="C122" t="s">
        <v>29</v>
      </c>
      <c r="D122" t="s">
        <v>30</v>
      </c>
      <c r="E122" t="s">
        <v>28</v>
      </c>
      <c r="F122">
        <v>1</v>
      </c>
      <c r="G122" t="s">
        <v>59</v>
      </c>
      <c r="H122">
        <v>2.67719414362604</v>
      </c>
      <c r="I122">
        <v>34</v>
      </c>
      <c r="J122" s="2">
        <v>42614</v>
      </c>
      <c r="K122" t="s">
        <v>11</v>
      </c>
      <c r="L122" t="s">
        <v>10</v>
      </c>
      <c r="M122" t="s">
        <v>74</v>
      </c>
      <c r="N122" t="s">
        <v>74</v>
      </c>
    </row>
    <row r="123" spans="1:14" x14ac:dyDescent="0.25">
      <c r="A123" t="s">
        <v>138</v>
      </c>
      <c r="B123" t="s">
        <v>8</v>
      </c>
      <c r="C123" t="s">
        <v>29</v>
      </c>
      <c r="D123" t="s">
        <v>30</v>
      </c>
      <c r="E123" t="s">
        <v>28</v>
      </c>
      <c r="F123">
        <v>2</v>
      </c>
      <c r="G123" t="s">
        <v>59</v>
      </c>
      <c r="H123">
        <v>24.634670116715832</v>
      </c>
      <c r="I123">
        <v>430</v>
      </c>
      <c r="J123" s="2">
        <v>42614</v>
      </c>
      <c r="K123" t="s">
        <v>11</v>
      </c>
      <c r="L123" t="s">
        <v>10</v>
      </c>
      <c r="M123" t="s">
        <v>74</v>
      </c>
      <c r="N123" t="s">
        <v>74</v>
      </c>
    </row>
    <row r="124" spans="1:14" x14ac:dyDescent="0.25">
      <c r="A124" t="s">
        <v>138</v>
      </c>
      <c r="B124" t="s">
        <v>8</v>
      </c>
      <c r="C124" t="s">
        <v>29</v>
      </c>
      <c r="D124" t="s">
        <v>30</v>
      </c>
      <c r="E124" t="s">
        <v>28</v>
      </c>
      <c r="F124">
        <v>3</v>
      </c>
      <c r="G124" t="s">
        <v>59</v>
      </c>
      <c r="H124">
        <v>4.5716909056611552</v>
      </c>
      <c r="I124">
        <v>62</v>
      </c>
      <c r="J124" s="2">
        <v>42614</v>
      </c>
      <c r="K124" t="s">
        <v>11</v>
      </c>
      <c r="L124" t="s">
        <v>10</v>
      </c>
      <c r="M124" t="s">
        <v>74</v>
      </c>
      <c r="N124" t="s">
        <v>74</v>
      </c>
    </row>
    <row r="125" spans="1:14" x14ac:dyDescent="0.25">
      <c r="A125" t="s">
        <v>138</v>
      </c>
      <c r="B125" t="s">
        <v>8</v>
      </c>
      <c r="C125" t="s">
        <v>31</v>
      </c>
      <c r="D125" t="s">
        <v>32</v>
      </c>
      <c r="E125" t="s">
        <v>33</v>
      </c>
      <c r="F125">
        <v>1</v>
      </c>
      <c r="G125" t="s">
        <v>59</v>
      </c>
      <c r="H125">
        <v>2.0268009124554012</v>
      </c>
      <c r="I125">
        <v>22</v>
      </c>
      <c r="J125" s="2">
        <v>42614</v>
      </c>
      <c r="K125" t="s">
        <v>11</v>
      </c>
      <c r="L125" t="s">
        <v>10</v>
      </c>
      <c r="M125" t="s">
        <v>74</v>
      </c>
      <c r="N125" t="s">
        <v>74</v>
      </c>
    </row>
    <row r="126" spans="1:14" x14ac:dyDescent="0.25">
      <c r="A126" t="s">
        <v>138</v>
      </c>
      <c r="B126" t="s">
        <v>8</v>
      </c>
      <c r="C126" t="s">
        <v>31</v>
      </c>
      <c r="D126" t="s">
        <v>32</v>
      </c>
      <c r="E126" t="s">
        <v>33</v>
      </c>
      <c r="F126">
        <v>2</v>
      </c>
      <c r="G126" t="s">
        <v>59</v>
      </c>
      <c r="H126">
        <v>19.480607826183899</v>
      </c>
      <c r="I126">
        <v>394</v>
      </c>
      <c r="J126" s="2">
        <v>42614</v>
      </c>
      <c r="K126" t="s">
        <v>11</v>
      </c>
      <c r="L126" t="s">
        <v>10</v>
      </c>
      <c r="M126" t="s">
        <v>74</v>
      </c>
      <c r="N126" t="s">
        <v>74</v>
      </c>
    </row>
    <row r="127" spans="1:14" x14ac:dyDescent="0.25">
      <c r="A127" t="s">
        <v>138</v>
      </c>
      <c r="B127" t="s">
        <v>8</v>
      </c>
      <c r="C127" t="s">
        <v>31</v>
      </c>
      <c r="D127" t="s">
        <v>32</v>
      </c>
      <c r="E127" t="s">
        <v>33</v>
      </c>
      <c r="F127">
        <v>3</v>
      </c>
      <c r="G127" t="s">
        <v>59</v>
      </c>
      <c r="H127">
        <v>2.5844752733786729</v>
      </c>
      <c r="I127">
        <v>52</v>
      </c>
      <c r="J127" s="2">
        <v>42614</v>
      </c>
      <c r="K127" t="s">
        <v>11</v>
      </c>
      <c r="L127" t="s">
        <v>10</v>
      </c>
      <c r="M127" t="s">
        <v>74</v>
      </c>
      <c r="N127" t="s">
        <v>74</v>
      </c>
    </row>
    <row r="128" spans="1:14" x14ac:dyDescent="0.25">
      <c r="A128" t="s">
        <v>75</v>
      </c>
      <c r="B128" t="s">
        <v>13</v>
      </c>
      <c r="C128" t="s">
        <v>26</v>
      </c>
      <c r="D128" t="s">
        <v>27</v>
      </c>
      <c r="E128" t="s">
        <v>28</v>
      </c>
      <c r="F128">
        <v>1</v>
      </c>
      <c r="G128" t="s">
        <v>59</v>
      </c>
      <c r="H128">
        <v>2.0669619382460298</v>
      </c>
      <c r="I128">
        <v>24</v>
      </c>
      <c r="J128" s="2">
        <v>42614</v>
      </c>
      <c r="K128" t="s">
        <v>10</v>
      </c>
      <c r="L128" t="s">
        <v>11</v>
      </c>
      <c r="M128" t="s">
        <v>74</v>
      </c>
      <c r="N128" t="s">
        <v>74</v>
      </c>
    </row>
    <row r="129" spans="1:14" x14ac:dyDescent="0.25">
      <c r="A129" t="s">
        <v>75</v>
      </c>
      <c r="B129" t="s">
        <v>13</v>
      </c>
      <c r="C129" t="s">
        <v>26</v>
      </c>
      <c r="D129" t="s">
        <v>27</v>
      </c>
      <c r="E129" t="s">
        <v>28</v>
      </c>
      <c r="F129">
        <v>2</v>
      </c>
      <c r="G129" t="s">
        <v>59</v>
      </c>
      <c r="H129">
        <v>19.995878360003658</v>
      </c>
      <c r="I129">
        <v>370</v>
      </c>
      <c r="J129" s="2">
        <v>42614</v>
      </c>
      <c r="K129" t="s">
        <v>10</v>
      </c>
      <c r="L129" t="s">
        <v>11</v>
      </c>
      <c r="M129" t="s">
        <v>74</v>
      </c>
      <c r="N129" t="s">
        <v>74</v>
      </c>
    </row>
    <row r="130" spans="1:14" x14ac:dyDescent="0.25">
      <c r="A130" t="s">
        <v>75</v>
      </c>
      <c r="B130" t="s">
        <v>13</v>
      </c>
      <c r="C130" t="s">
        <v>26</v>
      </c>
      <c r="D130" t="s">
        <v>27</v>
      </c>
      <c r="E130" t="s">
        <v>28</v>
      </c>
      <c r="F130">
        <v>3</v>
      </c>
      <c r="G130" t="s">
        <v>59</v>
      </c>
      <c r="H130">
        <v>4.6123855567272152</v>
      </c>
      <c r="I130">
        <v>71</v>
      </c>
      <c r="J130" s="2">
        <v>42614</v>
      </c>
      <c r="K130" t="s">
        <v>10</v>
      </c>
      <c r="L130" t="s">
        <v>11</v>
      </c>
      <c r="M130" t="s">
        <v>74</v>
      </c>
      <c r="N130" t="s">
        <v>74</v>
      </c>
    </row>
    <row r="131" spans="1:14" x14ac:dyDescent="0.25">
      <c r="A131" t="s">
        <v>75</v>
      </c>
      <c r="B131" t="s">
        <v>13</v>
      </c>
      <c r="C131" t="s">
        <v>29</v>
      </c>
      <c r="D131" t="s">
        <v>30</v>
      </c>
      <c r="E131" t="s">
        <v>28</v>
      </c>
      <c r="F131">
        <v>1</v>
      </c>
      <c r="G131" t="s">
        <v>59</v>
      </c>
      <c r="H131">
        <v>8.3783967414288565</v>
      </c>
      <c r="I131">
        <v>234</v>
      </c>
      <c r="J131" s="2">
        <v>42614</v>
      </c>
      <c r="K131" t="s">
        <v>10</v>
      </c>
      <c r="L131" t="s">
        <v>11</v>
      </c>
      <c r="M131" t="s">
        <v>74</v>
      </c>
      <c r="N131" t="s">
        <v>74</v>
      </c>
    </row>
    <row r="132" spans="1:14" x14ac:dyDescent="0.25">
      <c r="A132" t="s">
        <v>75</v>
      </c>
      <c r="B132" t="s">
        <v>13</v>
      </c>
      <c r="C132" t="s">
        <v>29</v>
      </c>
      <c r="D132" t="s">
        <v>30</v>
      </c>
      <c r="E132" t="s">
        <v>28</v>
      </c>
      <c r="F132">
        <v>2</v>
      </c>
      <c r="G132" t="s">
        <v>59</v>
      </c>
      <c r="H132">
        <v>42.424272927444818</v>
      </c>
      <c r="I132">
        <v>532</v>
      </c>
      <c r="J132" s="2">
        <v>42614</v>
      </c>
      <c r="K132" t="s">
        <v>10</v>
      </c>
      <c r="L132" t="s">
        <v>11</v>
      </c>
      <c r="M132" t="s">
        <v>74</v>
      </c>
      <c r="N132" t="s">
        <v>74</v>
      </c>
    </row>
    <row r="133" spans="1:14" x14ac:dyDescent="0.25">
      <c r="A133" t="s">
        <v>75</v>
      </c>
      <c r="B133" t="s">
        <v>13</v>
      </c>
      <c r="C133" t="s">
        <v>29</v>
      </c>
      <c r="D133" t="s">
        <v>30</v>
      </c>
      <c r="E133" t="s">
        <v>28</v>
      </c>
      <c r="F133">
        <v>3</v>
      </c>
      <c r="G133" t="s">
        <v>59</v>
      </c>
      <c r="H133">
        <v>8.5735975878971722</v>
      </c>
      <c r="I133">
        <v>126</v>
      </c>
      <c r="J133" s="2">
        <v>42614</v>
      </c>
      <c r="K133" t="s">
        <v>10</v>
      </c>
      <c r="L133" t="s">
        <v>11</v>
      </c>
      <c r="M133" t="s">
        <v>74</v>
      </c>
      <c r="N133" t="s">
        <v>74</v>
      </c>
    </row>
    <row r="134" spans="1:14" x14ac:dyDescent="0.25">
      <c r="A134" t="s">
        <v>75</v>
      </c>
      <c r="B134" t="s">
        <v>13</v>
      </c>
      <c r="C134" t="s">
        <v>31</v>
      </c>
      <c r="D134" t="s">
        <v>32</v>
      </c>
      <c r="E134" t="s">
        <v>33</v>
      </c>
      <c r="F134">
        <v>1</v>
      </c>
      <c r="G134" t="s">
        <v>59</v>
      </c>
      <c r="H134">
        <v>5.119319882168794</v>
      </c>
      <c r="I134">
        <v>115</v>
      </c>
      <c r="J134" s="2">
        <v>42614</v>
      </c>
      <c r="K134" t="s">
        <v>10</v>
      </c>
      <c r="L134" t="s">
        <v>11</v>
      </c>
      <c r="M134" t="s">
        <v>74</v>
      </c>
      <c r="N134" t="s">
        <v>74</v>
      </c>
    </row>
    <row r="135" spans="1:14" x14ac:dyDescent="0.25">
      <c r="A135" t="s">
        <v>75</v>
      </c>
      <c r="B135" t="s">
        <v>13</v>
      </c>
      <c r="C135" t="s">
        <v>31</v>
      </c>
      <c r="D135" t="s">
        <v>32</v>
      </c>
      <c r="E135" t="s">
        <v>33</v>
      </c>
      <c r="F135">
        <v>2</v>
      </c>
      <c r="G135" t="s">
        <v>59</v>
      </c>
      <c r="H135">
        <v>38.17702591088964</v>
      </c>
      <c r="I135">
        <v>545</v>
      </c>
      <c r="J135" s="2">
        <v>42614</v>
      </c>
      <c r="K135" t="s">
        <v>10</v>
      </c>
      <c r="L135" t="s">
        <v>11</v>
      </c>
      <c r="M135" t="s">
        <v>74</v>
      </c>
      <c r="N135" t="s">
        <v>74</v>
      </c>
    </row>
    <row r="136" spans="1:14" x14ac:dyDescent="0.25">
      <c r="A136" t="s">
        <v>75</v>
      </c>
      <c r="B136" t="s">
        <v>13</v>
      </c>
      <c r="C136" t="s">
        <v>31</v>
      </c>
      <c r="D136" t="s">
        <v>32</v>
      </c>
      <c r="E136" t="s">
        <v>33</v>
      </c>
      <c r="F136">
        <v>3</v>
      </c>
      <c r="G136" t="s">
        <v>59</v>
      </c>
      <c r="H136">
        <v>8.7405764287310621</v>
      </c>
      <c r="I136">
        <v>164</v>
      </c>
      <c r="J136" s="2">
        <v>42614</v>
      </c>
      <c r="K136" t="s">
        <v>10</v>
      </c>
      <c r="L136" t="s">
        <v>11</v>
      </c>
      <c r="M136" t="s">
        <v>74</v>
      </c>
      <c r="N136" t="s">
        <v>74</v>
      </c>
    </row>
    <row r="137" spans="1:14" x14ac:dyDescent="0.25">
      <c r="A137" t="s">
        <v>75</v>
      </c>
      <c r="B137" t="s">
        <v>13</v>
      </c>
      <c r="C137" t="s">
        <v>34</v>
      </c>
      <c r="D137" t="s">
        <v>32</v>
      </c>
      <c r="E137" t="s">
        <v>33</v>
      </c>
      <c r="F137">
        <v>1</v>
      </c>
      <c r="G137" t="s">
        <v>59</v>
      </c>
      <c r="H137">
        <v>5.119319882168794</v>
      </c>
      <c r="I137">
        <v>115</v>
      </c>
      <c r="J137" s="2">
        <v>42614</v>
      </c>
      <c r="K137" t="s">
        <v>10</v>
      </c>
      <c r="L137" t="s">
        <v>11</v>
      </c>
      <c r="M137" t="s">
        <v>74</v>
      </c>
      <c r="N137" t="s">
        <v>74</v>
      </c>
    </row>
    <row r="138" spans="1:14" x14ac:dyDescent="0.25">
      <c r="A138" t="s">
        <v>75</v>
      </c>
      <c r="B138" t="s">
        <v>13</v>
      </c>
      <c r="C138" t="s">
        <v>34</v>
      </c>
      <c r="D138" t="s">
        <v>32</v>
      </c>
      <c r="E138" t="s">
        <v>33</v>
      </c>
      <c r="F138">
        <v>2</v>
      </c>
      <c r="G138" t="s">
        <v>59</v>
      </c>
      <c r="H138">
        <v>38.17702591088964</v>
      </c>
      <c r="I138">
        <v>545</v>
      </c>
      <c r="J138" s="2">
        <v>42614</v>
      </c>
      <c r="K138" t="s">
        <v>10</v>
      </c>
      <c r="L138" t="s">
        <v>11</v>
      </c>
      <c r="M138" t="s">
        <v>74</v>
      </c>
      <c r="N138" t="s">
        <v>74</v>
      </c>
    </row>
    <row r="139" spans="1:14" x14ac:dyDescent="0.25">
      <c r="A139" t="s">
        <v>75</v>
      </c>
      <c r="B139" t="s">
        <v>13</v>
      </c>
      <c r="C139" t="s">
        <v>34</v>
      </c>
      <c r="D139" t="s">
        <v>32</v>
      </c>
      <c r="E139" t="s">
        <v>33</v>
      </c>
      <c r="F139">
        <v>3</v>
      </c>
      <c r="G139" t="s">
        <v>59</v>
      </c>
      <c r="H139">
        <v>8.7405764287310621</v>
      </c>
      <c r="I139">
        <v>164</v>
      </c>
      <c r="J139" s="2">
        <v>42614</v>
      </c>
      <c r="K139" t="s">
        <v>10</v>
      </c>
      <c r="L139" t="s">
        <v>11</v>
      </c>
      <c r="M139" t="s">
        <v>74</v>
      </c>
      <c r="N139" t="s">
        <v>74</v>
      </c>
    </row>
    <row r="140" spans="1:14" x14ac:dyDescent="0.25">
      <c r="A140" t="s">
        <v>75</v>
      </c>
      <c r="B140" t="s">
        <v>13</v>
      </c>
      <c r="C140" t="s">
        <v>35</v>
      </c>
      <c r="D140" t="s">
        <v>36</v>
      </c>
      <c r="E140" t="s">
        <v>37</v>
      </c>
      <c r="F140">
        <v>1</v>
      </c>
      <c r="G140" t="s">
        <v>59</v>
      </c>
      <c r="H140">
        <v>5.2169682213788153</v>
      </c>
      <c r="I140">
        <v>117</v>
      </c>
      <c r="J140" s="2">
        <v>42614</v>
      </c>
      <c r="K140" t="s">
        <v>10</v>
      </c>
      <c r="L140" t="s">
        <v>11</v>
      </c>
      <c r="M140" t="s">
        <v>74</v>
      </c>
      <c r="N140" t="s">
        <v>74</v>
      </c>
    </row>
    <row r="141" spans="1:14" x14ac:dyDescent="0.25">
      <c r="A141" t="s">
        <v>75</v>
      </c>
      <c r="B141" t="s">
        <v>13</v>
      </c>
      <c r="C141" t="s">
        <v>35</v>
      </c>
      <c r="D141" t="s">
        <v>36</v>
      </c>
      <c r="E141" t="s">
        <v>37</v>
      </c>
      <c r="F141">
        <v>2</v>
      </c>
      <c r="G141" t="s">
        <v>59</v>
      </c>
      <c r="H141">
        <v>40.541668083378127</v>
      </c>
      <c r="I141">
        <v>545</v>
      </c>
      <c r="J141" s="2">
        <v>42614</v>
      </c>
      <c r="K141" t="s">
        <v>10</v>
      </c>
      <c r="L141" t="s">
        <v>11</v>
      </c>
      <c r="M141" t="s">
        <v>74</v>
      </c>
      <c r="N141" t="s">
        <v>74</v>
      </c>
    </row>
    <row r="142" spans="1:14" x14ac:dyDescent="0.25">
      <c r="A142" t="s">
        <v>75</v>
      </c>
      <c r="B142" t="s">
        <v>13</v>
      </c>
      <c r="C142" t="s">
        <v>35</v>
      </c>
      <c r="D142" t="s">
        <v>36</v>
      </c>
      <c r="E142" t="s">
        <v>37</v>
      </c>
      <c r="F142">
        <v>3</v>
      </c>
      <c r="G142" t="s">
        <v>59</v>
      </c>
      <c r="H142">
        <v>10.670480303185411</v>
      </c>
      <c r="I142">
        <v>162</v>
      </c>
      <c r="J142" s="2">
        <v>42614</v>
      </c>
      <c r="K142" t="s">
        <v>10</v>
      </c>
      <c r="L142" t="s">
        <v>11</v>
      </c>
      <c r="M142" t="s">
        <v>74</v>
      </c>
      <c r="N142" t="s">
        <v>74</v>
      </c>
    </row>
    <row r="143" spans="1:14" x14ac:dyDescent="0.25">
      <c r="A143" t="s">
        <v>75</v>
      </c>
      <c r="B143" t="s">
        <v>13</v>
      </c>
      <c r="C143" t="s">
        <v>38</v>
      </c>
      <c r="D143" t="s">
        <v>39</v>
      </c>
      <c r="E143" t="s">
        <v>40</v>
      </c>
      <c r="F143">
        <v>1</v>
      </c>
      <c r="G143" t="s">
        <v>59</v>
      </c>
      <c r="H143">
        <v>13.94401421025478</v>
      </c>
      <c r="I143">
        <v>285</v>
      </c>
      <c r="J143" s="2">
        <v>42614</v>
      </c>
      <c r="K143" t="s">
        <v>10</v>
      </c>
      <c r="L143" t="s">
        <v>11</v>
      </c>
      <c r="M143" t="s">
        <v>74</v>
      </c>
      <c r="N143" t="s">
        <v>74</v>
      </c>
    </row>
    <row r="144" spans="1:14" x14ac:dyDescent="0.25">
      <c r="A144" t="s">
        <v>75</v>
      </c>
      <c r="B144" t="s">
        <v>13</v>
      </c>
      <c r="C144" t="s">
        <v>38</v>
      </c>
      <c r="D144" t="s">
        <v>39</v>
      </c>
      <c r="E144" t="s">
        <v>40</v>
      </c>
      <c r="F144">
        <v>2</v>
      </c>
      <c r="G144" t="s">
        <v>59</v>
      </c>
      <c r="H144">
        <v>59.979620709276404</v>
      </c>
      <c r="I144">
        <v>842</v>
      </c>
      <c r="J144" s="2">
        <v>42614</v>
      </c>
      <c r="K144" t="s">
        <v>10</v>
      </c>
      <c r="L144" t="s">
        <v>11</v>
      </c>
      <c r="M144" t="s">
        <v>74</v>
      </c>
      <c r="N144" t="s">
        <v>74</v>
      </c>
    </row>
    <row r="145" spans="1:14" x14ac:dyDescent="0.25">
      <c r="A145" t="s">
        <v>75</v>
      </c>
      <c r="B145" t="s">
        <v>13</v>
      </c>
      <c r="C145" t="s">
        <v>38</v>
      </c>
      <c r="D145" t="s">
        <v>39</v>
      </c>
      <c r="E145" t="s">
        <v>40</v>
      </c>
      <c r="F145">
        <v>3</v>
      </c>
      <c r="G145" t="s">
        <v>59</v>
      </c>
      <c r="H145">
        <v>27.80568536256348</v>
      </c>
      <c r="I145">
        <v>472</v>
      </c>
      <c r="J145" s="2">
        <v>42614</v>
      </c>
      <c r="K145" t="s">
        <v>10</v>
      </c>
      <c r="L145" t="s">
        <v>11</v>
      </c>
      <c r="M145" t="s">
        <v>74</v>
      </c>
      <c r="N145" t="s">
        <v>74</v>
      </c>
    </row>
    <row r="146" spans="1:14" x14ac:dyDescent="0.25">
      <c r="A146" t="s">
        <v>76</v>
      </c>
      <c r="B146" t="s">
        <v>13</v>
      </c>
      <c r="C146" t="s">
        <v>26</v>
      </c>
      <c r="D146" t="s">
        <v>27</v>
      </c>
      <c r="E146" t="s">
        <v>28</v>
      </c>
      <c r="F146">
        <v>1</v>
      </c>
      <c r="G146" t="s">
        <v>59</v>
      </c>
      <c r="H146">
        <v>2.0669619382460298</v>
      </c>
      <c r="I146">
        <v>24</v>
      </c>
      <c r="J146" s="2">
        <v>42614</v>
      </c>
      <c r="K146" t="s">
        <v>10</v>
      </c>
      <c r="L146" t="s">
        <v>10</v>
      </c>
      <c r="M146" t="s">
        <v>74</v>
      </c>
      <c r="N146" t="s">
        <v>74</v>
      </c>
    </row>
    <row r="147" spans="1:14" x14ac:dyDescent="0.25">
      <c r="A147" t="s">
        <v>76</v>
      </c>
      <c r="B147" t="s">
        <v>13</v>
      </c>
      <c r="C147" t="s">
        <v>26</v>
      </c>
      <c r="D147" t="s">
        <v>27</v>
      </c>
      <c r="E147" t="s">
        <v>28</v>
      </c>
      <c r="F147">
        <v>2</v>
      </c>
      <c r="G147" t="s">
        <v>59</v>
      </c>
      <c r="H147">
        <v>19.995878360003658</v>
      </c>
      <c r="I147">
        <v>370</v>
      </c>
      <c r="J147" s="2">
        <v>42614</v>
      </c>
      <c r="K147" t="s">
        <v>10</v>
      </c>
      <c r="L147" t="s">
        <v>10</v>
      </c>
      <c r="M147" t="s">
        <v>74</v>
      </c>
      <c r="N147" t="s">
        <v>74</v>
      </c>
    </row>
    <row r="148" spans="1:14" x14ac:dyDescent="0.25">
      <c r="A148" t="s">
        <v>76</v>
      </c>
      <c r="B148" t="s">
        <v>13</v>
      </c>
      <c r="C148" t="s">
        <v>26</v>
      </c>
      <c r="D148" t="s">
        <v>27</v>
      </c>
      <c r="E148" t="s">
        <v>28</v>
      </c>
      <c r="F148">
        <v>3</v>
      </c>
      <c r="G148" t="s">
        <v>59</v>
      </c>
      <c r="H148">
        <v>4.6123855567272152</v>
      </c>
      <c r="I148">
        <v>71</v>
      </c>
      <c r="J148" s="2">
        <v>42614</v>
      </c>
      <c r="K148" t="s">
        <v>10</v>
      </c>
      <c r="L148" t="s">
        <v>10</v>
      </c>
      <c r="M148" t="s">
        <v>74</v>
      </c>
      <c r="N148" t="s">
        <v>74</v>
      </c>
    </row>
    <row r="149" spans="1:14" x14ac:dyDescent="0.25">
      <c r="A149" t="s">
        <v>76</v>
      </c>
      <c r="B149" t="s">
        <v>13</v>
      </c>
      <c r="C149" t="s">
        <v>29</v>
      </c>
      <c r="D149" t="s">
        <v>30</v>
      </c>
      <c r="E149" t="s">
        <v>28</v>
      </c>
      <c r="F149">
        <v>1</v>
      </c>
      <c r="G149" t="s">
        <v>59</v>
      </c>
      <c r="H149">
        <v>8.3783967414288565</v>
      </c>
      <c r="I149">
        <v>234</v>
      </c>
      <c r="J149" s="2">
        <v>42614</v>
      </c>
      <c r="K149" t="s">
        <v>10</v>
      </c>
      <c r="L149" t="s">
        <v>10</v>
      </c>
      <c r="M149" t="s">
        <v>74</v>
      </c>
      <c r="N149" t="s">
        <v>74</v>
      </c>
    </row>
    <row r="150" spans="1:14" x14ac:dyDescent="0.25">
      <c r="A150" t="s">
        <v>76</v>
      </c>
      <c r="B150" t="s">
        <v>13</v>
      </c>
      <c r="C150" t="s">
        <v>29</v>
      </c>
      <c r="D150" t="s">
        <v>30</v>
      </c>
      <c r="E150" t="s">
        <v>28</v>
      </c>
      <c r="F150">
        <v>2</v>
      </c>
      <c r="G150" t="s">
        <v>59</v>
      </c>
      <c r="H150">
        <v>42.424272927444818</v>
      </c>
      <c r="I150">
        <v>532</v>
      </c>
      <c r="J150" s="2">
        <v>42614</v>
      </c>
      <c r="K150" t="s">
        <v>10</v>
      </c>
      <c r="L150" t="s">
        <v>10</v>
      </c>
      <c r="M150" t="s">
        <v>74</v>
      </c>
      <c r="N150" t="s">
        <v>74</v>
      </c>
    </row>
    <row r="151" spans="1:14" x14ac:dyDescent="0.25">
      <c r="A151" t="s">
        <v>76</v>
      </c>
      <c r="B151" t="s">
        <v>13</v>
      </c>
      <c r="C151" t="s">
        <v>29</v>
      </c>
      <c r="D151" t="s">
        <v>30</v>
      </c>
      <c r="E151" t="s">
        <v>28</v>
      </c>
      <c r="F151">
        <v>3</v>
      </c>
      <c r="G151" t="s">
        <v>59</v>
      </c>
      <c r="H151">
        <v>8.5735975878971722</v>
      </c>
      <c r="I151">
        <v>126</v>
      </c>
      <c r="J151" s="2">
        <v>42614</v>
      </c>
      <c r="K151" t="s">
        <v>10</v>
      </c>
      <c r="L151" t="s">
        <v>10</v>
      </c>
      <c r="M151" t="s">
        <v>74</v>
      </c>
      <c r="N151" t="s">
        <v>74</v>
      </c>
    </row>
    <row r="152" spans="1:14" x14ac:dyDescent="0.25">
      <c r="A152" t="s">
        <v>76</v>
      </c>
      <c r="B152" t="s">
        <v>13</v>
      </c>
      <c r="C152" t="s">
        <v>31</v>
      </c>
      <c r="D152" t="s">
        <v>32</v>
      </c>
      <c r="E152" t="s">
        <v>33</v>
      </c>
      <c r="F152">
        <v>1</v>
      </c>
      <c r="G152" t="s">
        <v>59</v>
      </c>
      <c r="H152">
        <v>5.119319882168794</v>
      </c>
      <c r="I152">
        <v>115</v>
      </c>
      <c r="J152" s="2">
        <v>42614</v>
      </c>
      <c r="K152" t="s">
        <v>10</v>
      </c>
      <c r="L152" t="s">
        <v>10</v>
      </c>
      <c r="M152" t="s">
        <v>74</v>
      </c>
      <c r="N152" t="s">
        <v>74</v>
      </c>
    </row>
    <row r="153" spans="1:14" x14ac:dyDescent="0.25">
      <c r="A153" t="s">
        <v>76</v>
      </c>
      <c r="B153" t="s">
        <v>13</v>
      </c>
      <c r="C153" t="s">
        <v>31</v>
      </c>
      <c r="D153" t="s">
        <v>32</v>
      </c>
      <c r="E153" t="s">
        <v>33</v>
      </c>
      <c r="F153">
        <v>2</v>
      </c>
      <c r="G153" t="s">
        <v>59</v>
      </c>
      <c r="H153">
        <v>38.17702591088964</v>
      </c>
      <c r="I153">
        <v>545</v>
      </c>
      <c r="J153" s="2">
        <v>42614</v>
      </c>
      <c r="K153" t="s">
        <v>10</v>
      </c>
      <c r="L153" t="s">
        <v>10</v>
      </c>
      <c r="M153" t="s">
        <v>74</v>
      </c>
      <c r="N153" t="s">
        <v>74</v>
      </c>
    </row>
    <row r="154" spans="1:14" x14ac:dyDescent="0.25">
      <c r="A154" t="s">
        <v>76</v>
      </c>
      <c r="B154" t="s">
        <v>13</v>
      </c>
      <c r="C154" t="s">
        <v>31</v>
      </c>
      <c r="D154" t="s">
        <v>32</v>
      </c>
      <c r="E154" t="s">
        <v>33</v>
      </c>
      <c r="F154">
        <v>3</v>
      </c>
      <c r="G154" t="s">
        <v>59</v>
      </c>
      <c r="H154">
        <v>8.7405764287310621</v>
      </c>
      <c r="I154">
        <v>164</v>
      </c>
      <c r="J154" s="2">
        <v>42614</v>
      </c>
      <c r="K154" t="s">
        <v>10</v>
      </c>
      <c r="L154" t="s">
        <v>10</v>
      </c>
      <c r="M154" t="s">
        <v>74</v>
      </c>
      <c r="N154" t="s">
        <v>74</v>
      </c>
    </row>
    <row r="155" spans="1:14" x14ac:dyDescent="0.25">
      <c r="A155" t="s">
        <v>76</v>
      </c>
      <c r="B155" t="s">
        <v>13</v>
      </c>
      <c r="C155" t="s">
        <v>34</v>
      </c>
      <c r="D155" t="s">
        <v>32</v>
      </c>
      <c r="E155" t="s">
        <v>33</v>
      </c>
      <c r="F155">
        <v>1</v>
      </c>
      <c r="G155" t="s">
        <v>59</v>
      </c>
      <c r="H155">
        <v>5.119319882168794</v>
      </c>
      <c r="I155">
        <v>115</v>
      </c>
      <c r="J155" s="2">
        <v>42614</v>
      </c>
      <c r="K155" t="s">
        <v>10</v>
      </c>
      <c r="L155" t="s">
        <v>10</v>
      </c>
      <c r="M155" t="s">
        <v>74</v>
      </c>
      <c r="N155" t="s">
        <v>74</v>
      </c>
    </row>
    <row r="156" spans="1:14" x14ac:dyDescent="0.25">
      <c r="A156" t="s">
        <v>76</v>
      </c>
      <c r="B156" t="s">
        <v>13</v>
      </c>
      <c r="C156" t="s">
        <v>34</v>
      </c>
      <c r="D156" t="s">
        <v>32</v>
      </c>
      <c r="E156" t="s">
        <v>33</v>
      </c>
      <c r="F156">
        <v>2</v>
      </c>
      <c r="G156" t="s">
        <v>59</v>
      </c>
      <c r="H156">
        <v>38.17702591088964</v>
      </c>
      <c r="I156">
        <v>545</v>
      </c>
      <c r="J156" s="2">
        <v>42614</v>
      </c>
      <c r="K156" t="s">
        <v>10</v>
      </c>
      <c r="L156" t="s">
        <v>10</v>
      </c>
      <c r="M156" t="s">
        <v>74</v>
      </c>
      <c r="N156" t="s">
        <v>74</v>
      </c>
    </row>
    <row r="157" spans="1:14" x14ac:dyDescent="0.25">
      <c r="A157" t="s">
        <v>76</v>
      </c>
      <c r="B157" t="s">
        <v>13</v>
      </c>
      <c r="C157" t="s">
        <v>34</v>
      </c>
      <c r="D157" t="s">
        <v>32</v>
      </c>
      <c r="E157" t="s">
        <v>33</v>
      </c>
      <c r="F157">
        <v>3</v>
      </c>
      <c r="G157" t="s">
        <v>59</v>
      </c>
      <c r="H157">
        <v>8.7405764287310621</v>
      </c>
      <c r="I157">
        <v>164</v>
      </c>
      <c r="J157" s="2">
        <v>42614</v>
      </c>
      <c r="K157" t="s">
        <v>10</v>
      </c>
      <c r="L157" t="s">
        <v>10</v>
      </c>
      <c r="M157" t="s">
        <v>74</v>
      </c>
      <c r="N157" t="s">
        <v>74</v>
      </c>
    </row>
    <row r="158" spans="1:14" x14ac:dyDescent="0.25">
      <c r="A158" t="s">
        <v>75</v>
      </c>
      <c r="B158" t="s">
        <v>13</v>
      </c>
      <c r="C158" t="s">
        <v>31</v>
      </c>
      <c r="D158" t="s">
        <v>32</v>
      </c>
      <c r="E158" t="s">
        <v>33</v>
      </c>
      <c r="F158">
        <v>1</v>
      </c>
      <c r="G158" t="s">
        <v>59</v>
      </c>
      <c r="H158">
        <v>39.349269596491631</v>
      </c>
      <c r="I158">
        <v>4904</v>
      </c>
      <c r="J158" s="2">
        <v>42614</v>
      </c>
      <c r="K158" t="s">
        <v>10</v>
      </c>
      <c r="L158" t="s">
        <v>11</v>
      </c>
      <c r="M158" t="s">
        <v>74</v>
      </c>
      <c r="N158" t="s">
        <v>74</v>
      </c>
    </row>
    <row r="159" spans="1:14" x14ac:dyDescent="0.25">
      <c r="A159" t="s">
        <v>75</v>
      </c>
      <c r="B159" t="s">
        <v>13</v>
      </c>
      <c r="C159" t="s">
        <v>31</v>
      </c>
      <c r="D159" t="s">
        <v>32</v>
      </c>
      <c r="E159" t="s">
        <v>33</v>
      </c>
      <c r="F159">
        <v>2</v>
      </c>
      <c r="G159" t="s">
        <v>59</v>
      </c>
      <c r="H159">
        <v>53.657807823175233</v>
      </c>
      <c r="I159">
        <v>5259</v>
      </c>
      <c r="J159" s="2">
        <v>42614</v>
      </c>
      <c r="K159" t="s">
        <v>10</v>
      </c>
      <c r="L159" t="s">
        <v>11</v>
      </c>
      <c r="M159" t="s">
        <v>74</v>
      </c>
      <c r="N159" t="s">
        <v>74</v>
      </c>
    </row>
    <row r="160" spans="1:14" x14ac:dyDescent="0.25">
      <c r="A160" t="s">
        <v>75</v>
      </c>
      <c r="B160" t="s">
        <v>13</v>
      </c>
      <c r="C160" t="s">
        <v>31</v>
      </c>
      <c r="D160" t="s">
        <v>32</v>
      </c>
      <c r="E160" t="s">
        <v>33</v>
      </c>
      <c r="F160">
        <v>2</v>
      </c>
      <c r="G160" t="s">
        <v>60</v>
      </c>
      <c r="H160">
        <v>12.06616317151906</v>
      </c>
      <c r="I160">
        <v>250</v>
      </c>
      <c r="J160" s="2">
        <v>42614</v>
      </c>
      <c r="K160" t="s">
        <v>10</v>
      </c>
      <c r="L160" t="s">
        <v>11</v>
      </c>
      <c r="M160" t="s">
        <v>74</v>
      </c>
      <c r="N160" t="s">
        <v>74</v>
      </c>
    </row>
    <row r="161" spans="1:14" x14ac:dyDescent="0.25">
      <c r="A161" t="s">
        <v>75</v>
      </c>
      <c r="B161" t="s">
        <v>13</v>
      </c>
      <c r="C161" t="s">
        <v>31</v>
      </c>
      <c r="D161" t="s">
        <v>32</v>
      </c>
      <c r="E161" t="s">
        <v>33</v>
      </c>
      <c r="F161">
        <v>3</v>
      </c>
      <c r="G161" t="s">
        <v>59</v>
      </c>
      <c r="H161">
        <v>41.102303067673724</v>
      </c>
      <c r="I161">
        <v>4986</v>
      </c>
      <c r="J161" s="2">
        <v>42614</v>
      </c>
      <c r="K161" t="s">
        <v>10</v>
      </c>
      <c r="L161" t="s">
        <v>11</v>
      </c>
      <c r="M161" t="s">
        <v>74</v>
      </c>
      <c r="N161" t="s">
        <v>74</v>
      </c>
    </row>
    <row r="162" spans="1:14" x14ac:dyDescent="0.25">
      <c r="A162" t="s">
        <v>75</v>
      </c>
      <c r="B162" t="s">
        <v>13</v>
      </c>
      <c r="C162" t="s">
        <v>34</v>
      </c>
      <c r="D162" t="s">
        <v>32</v>
      </c>
      <c r="E162" t="s">
        <v>33</v>
      </c>
      <c r="F162">
        <v>1</v>
      </c>
      <c r="G162" t="s">
        <v>59</v>
      </c>
      <c r="H162">
        <v>85.858382794131828</v>
      </c>
      <c r="I162">
        <v>7569</v>
      </c>
      <c r="J162" s="2">
        <v>42614</v>
      </c>
      <c r="K162" t="s">
        <v>10</v>
      </c>
      <c r="L162" t="s">
        <v>11</v>
      </c>
      <c r="M162" t="s">
        <v>74</v>
      </c>
      <c r="N162" t="s">
        <v>74</v>
      </c>
    </row>
    <row r="163" spans="1:14" x14ac:dyDescent="0.25">
      <c r="A163" t="s">
        <v>75</v>
      </c>
      <c r="B163" t="s">
        <v>13</v>
      </c>
      <c r="C163" t="s">
        <v>34</v>
      </c>
      <c r="D163" t="s">
        <v>32</v>
      </c>
      <c r="E163" t="s">
        <v>33</v>
      </c>
      <c r="F163">
        <v>2</v>
      </c>
      <c r="G163" t="s">
        <v>59</v>
      </c>
      <c r="H163">
        <v>88.708624435141147</v>
      </c>
      <c r="I163">
        <v>7183</v>
      </c>
      <c r="J163" s="2">
        <v>42614</v>
      </c>
      <c r="K163" t="s">
        <v>10</v>
      </c>
      <c r="L163" t="s">
        <v>11</v>
      </c>
      <c r="M163" t="s">
        <v>74</v>
      </c>
      <c r="N163" t="s">
        <v>74</v>
      </c>
    </row>
    <row r="164" spans="1:14" x14ac:dyDescent="0.25">
      <c r="A164" t="s">
        <v>75</v>
      </c>
      <c r="B164" t="s">
        <v>13</v>
      </c>
      <c r="C164" t="s">
        <v>34</v>
      </c>
      <c r="D164" t="s">
        <v>32</v>
      </c>
      <c r="E164" t="s">
        <v>33</v>
      </c>
      <c r="F164">
        <v>2</v>
      </c>
      <c r="G164" t="s">
        <v>60</v>
      </c>
      <c r="H164">
        <v>10.402083847375931</v>
      </c>
      <c r="I164">
        <v>178</v>
      </c>
      <c r="J164" s="2">
        <v>42614</v>
      </c>
      <c r="K164" t="s">
        <v>10</v>
      </c>
      <c r="L164" t="s">
        <v>11</v>
      </c>
      <c r="M164" t="s">
        <v>74</v>
      </c>
      <c r="N164" t="s">
        <v>74</v>
      </c>
    </row>
    <row r="165" spans="1:14" x14ac:dyDescent="0.25">
      <c r="A165" t="s">
        <v>75</v>
      </c>
      <c r="B165" t="s">
        <v>13</v>
      </c>
      <c r="C165" t="s">
        <v>34</v>
      </c>
      <c r="D165" t="s">
        <v>32</v>
      </c>
      <c r="E165" t="s">
        <v>33</v>
      </c>
      <c r="F165">
        <v>3</v>
      </c>
      <c r="G165" t="s">
        <v>59</v>
      </c>
      <c r="H165">
        <v>64.38384735631071</v>
      </c>
      <c r="I165">
        <v>6649</v>
      </c>
      <c r="J165" s="2">
        <v>42614</v>
      </c>
      <c r="K165" t="s">
        <v>10</v>
      </c>
      <c r="L165" t="s">
        <v>11</v>
      </c>
      <c r="M165" t="s">
        <v>74</v>
      </c>
      <c r="N165" t="s">
        <v>74</v>
      </c>
    </row>
    <row r="166" spans="1:14" x14ac:dyDescent="0.25">
      <c r="A166" t="s">
        <v>75</v>
      </c>
      <c r="B166" t="s">
        <v>13</v>
      </c>
      <c r="C166" t="s">
        <v>35</v>
      </c>
      <c r="D166" t="s">
        <v>36</v>
      </c>
      <c r="E166" t="s">
        <v>37</v>
      </c>
      <c r="F166">
        <v>1</v>
      </c>
      <c r="G166" t="s">
        <v>59</v>
      </c>
      <c r="H166">
        <v>73.61248503436893</v>
      </c>
      <c r="I166">
        <v>7432</v>
      </c>
      <c r="J166" s="2">
        <v>42614</v>
      </c>
      <c r="K166" t="s">
        <v>10</v>
      </c>
      <c r="L166" t="s">
        <v>11</v>
      </c>
      <c r="M166" t="s">
        <v>74</v>
      </c>
      <c r="N166" t="s">
        <v>74</v>
      </c>
    </row>
    <row r="167" spans="1:14" x14ac:dyDescent="0.25">
      <c r="A167" t="s">
        <v>75</v>
      </c>
      <c r="B167" t="s">
        <v>13</v>
      </c>
      <c r="C167" t="s">
        <v>35</v>
      </c>
      <c r="D167" t="s">
        <v>36</v>
      </c>
      <c r="E167" t="s">
        <v>37</v>
      </c>
      <c r="F167">
        <v>1</v>
      </c>
      <c r="G167" t="s">
        <v>60</v>
      </c>
      <c r="H167">
        <v>2.4479410810905992E-2</v>
      </c>
      <c r="I167">
        <v>1</v>
      </c>
      <c r="J167" s="2">
        <v>42614</v>
      </c>
      <c r="K167" t="s">
        <v>10</v>
      </c>
      <c r="L167" t="s">
        <v>11</v>
      </c>
      <c r="M167" t="s">
        <v>74</v>
      </c>
      <c r="N167" t="s">
        <v>74</v>
      </c>
    </row>
    <row r="168" spans="1:14" x14ac:dyDescent="0.25">
      <c r="A168" t="s">
        <v>75</v>
      </c>
      <c r="B168" t="s">
        <v>13</v>
      </c>
      <c r="C168" t="s">
        <v>35</v>
      </c>
      <c r="D168" t="s">
        <v>36</v>
      </c>
      <c r="E168" t="s">
        <v>37</v>
      </c>
      <c r="F168">
        <v>2</v>
      </c>
      <c r="G168" t="s">
        <v>59</v>
      </c>
      <c r="H168">
        <v>76.316255999952702</v>
      </c>
      <c r="I168">
        <v>6872</v>
      </c>
      <c r="J168" s="2">
        <v>42614</v>
      </c>
      <c r="K168" t="s">
        <v>10</v>
      </c>
      <c r="L168" t="s">
        <v>11</v>
      </c>
      <c r="M168" t="s">
        <v>74</v>
      </c>
      <c r="N168" t="s">
        <v>74</v>
      </c>
    </row>
    <row r="169" spans="1:14" x14ac:dyDescent="0.25">
      <c r="A169" t="s">
        <v>75</v>
      </c>
      <c r="B169" t="s">
        <v>13</v>
      </c>
      <c r="C169" t="s">
        <v>35</v>
      </c>
      <c r="D169" t="s">
        <v>36</v>
      </c>
      <c r="E169" t="s">
        <v>37</v>
      </c>
      <c r="F169">
        <v>2</v>
      </c>
      <c r="G169" t="s">
        <v>60</v>
      </c>
      <c r="H169">
        <v>11.09925133650763</v>
      </c>
      <c r="I169">
        <v>192</v>
      </c>
      <c r="J169" s="2">
        <v>42614</v>
      </c>
      <c r="K169" t="s">
        <v>10</v>
      </c>
      <c r="L169" t="s">
        <v>11</v>
      </c>
      <c r="M169" t="s">
        <v>74</v>
      </c>
      <c r="N169" t="s">
        <v>74</v>
      </c>
    </row>
    <row r="170" spans="1:14" x14ac:dyDescent="0.25">
      <c r="A170" t="s">
        <v>75</v>
      </c>
      <c r="B170" t="s">
        <v>13</v>
      </c>
      <c r="C170" t="s">
        <v>35</v>
      </c>
      <c r="D170" t="s">
        <v>36</v>
      </c>
      <c r="E170" t="s">
        <v>37</v>
      </c>
      <c r="F170">
        <v>3</v>
      </c>
      <c r="G170" t="s">
        <v>59</v>
      </c>
      <c r="H170">
        <v>67.063648140416902</v>
      </c>
      <c r="I170">
        <v>7017</v>
      </c>
      <c r="J170" s="2">
        <v>42614</v>
      </c>
      <c r="K170" t="s">
        <v>10</v>
      </c>
      <c r="L170" t="s">
        <v>11</v>
      </c>
      <c r="M170" t="s">
        <v>74</v>
      </c>
      <c r="N170" t="s">
        <v>74</v>
      </c>
    </row>
    <row r="171" spans="1:14" x14ac:dyDescent="0.25">
      <c r="A171" t="s">
        <v>75</v>
      </c>
      <c r="B171" t="s">
        <v>13</v>
      </c>
      <c r="C171" t="s">
        <v>38</v>
      </c>
      <c r="D171" t="s">
        <v>39</v>
      </c>
      <c r="E171" t="s">
        <v>40</v>
      </c>
      <c r="F171">
        <v>1</v>
      </c>
      <c r="G171" t="s">
        <v>59</v>
      </c>
      <c r="H171">
        <v>85.301184847553046</v>
      </c>
      <c r="I171">
        <v>7443</v>
      </c>
      <c r="J171" s="2">
        <v>42614</v>
      </c>
      <c r="K171" t="s">
        <v>10</v>
      </c>
      <c r="L171" t="s">
        <v>11</v>
      </c>
      <c r="M171" t="s">
        <v>74</v>
      </c>
      <c r="N171" t="s">
        <v>74</v>
      </c>
    </row>
    <row r="172" spans="1:14" x14ac:dyDescent="0.25">
      <c r="A172" t="s">
        <v>75</v>
      </c>
      <c r="B172" t="s">
        <v>13</v>
      </c>
      <c r="C172" t="s">
        <v>38</v>
      </c>
      <c r="D172" t="s">
        <v>39</v>
      </c>
      <c r="E172" t="s">
        <v>40</v>
      </c>
      <c r="F172">
        <v>1</v>
      </c>
      <c r="G172" t="s">
        <v>60</v>
      </c>
      <c r="H172">
        <v>8.6600827765258084E-2</v>
      </c>
      <c r="I172">
        <v>2</v>
      </c>
      <c r="J172" s="2">
        <v>42614</v>
      </c>
      <c r="K172" t="s">
        <v>10</v>
      </c>
      <c r="L172" t="s">
        <v>11</v>
      </c>
      <c r="M172" t="s">
        <v>74</v>
      </c>
      <c r="N172" t="s">
        <v>74</v>
      </c>
    </row>
    <row r="173" spans="1:14" x14ac:dyDescent="0.25">
      <c r="A173" t="s">
        <v>75</v>
      </c>
      <c r="B173" t="s">
        <v>13</v>
      </c>
      <c r="C173" t="s">
        <v>38</v>
      </c>
      <c r="D173" t="s">
        <v>39</v>
      </c>
      <c r="E173" t="s">
        <v>40</v>
      </c>
      <c r="F173">
        <v>2</v>
      </c>
      <c r="G173" t="s">
        <v>59</v>
      </c>
      <c r="H173">
        <v>121.0884095123501</v>
      </c>
      <c r="I173">
        <v>7730</v>
      </c>
      <c r="J173" s="2">
        <v>42614</v>
      </c>
      <c r="K173" t="s">
        <v>10</v>
      </c>
      <c r="L173" t="s">
        <v>11</v>
      </c>
      <c r="M173" t="s">
        <v>74</v>
      </c>
      <c r="N173" t="s">
        <v>74</v>
      </c>
    </row>
    <row r="174" spans="1:14" x14ac:dyDescent="0.25">
      <c r="A174" t="s">
        <v>75</v>
      </c>
      <c r="B174" t="s">
        <v>13</v>
      </c>
      <c r="C174" t="s">
        <v>38</v>
      </c>
      <c r="D174" t="s">
        <v>39</v>
      </c>
      <c r="E174" t="s">
        <v>40</v>
      </c>
      <c r="F174">
        <v>2</v>
      </c>
      <c r="G174" t="s">
        <v>60</v>
      </c>
      <c r="H174">
        <v>17.625965497431881</v>
      </c>
      <c r="I174">
        <v>269</v>
      </c>
      <c r="J174" s="2">
        <v>42614</v>
      </c>
      <c r="K174" t="s">
        <v>10</v>
      </c>
      <c r="L174" t="s">
        <v>11</v>
      </c>
      <c r="M174" t="s">
        <v>74</v>
      </c>
      <c r="N174" t="s">
        <v>74</v>
      </c>
    </row>
    <row r="175" spans="1:14" x14ac:dyDescent="0.25">
      <c r="A175" t="s">
        <v>75</v>
      </c>
      <c r="B175" t="s">
        <v>13</v>
      </c>
      <c r="C175" t="s">
        <v>38</v>
      </c>
      <c r="D175" t="s">
        <v>39</v>
      </c>
      <c r="E175" t="s">
        <v>40</v>
      </c>
      <c r="F175">
        <v>3</v>
      </c>
      <c r="G175" t="s">
        <v>59</v>
      </c>
      <c r="H175">
        <v>105.64235978539099</v>
      </c>
      <c r="I175">
        <v>8084</v>
      </c>
      <c r="J175" s="2">
        <v>42614</v>
      </c>
      <c r="K175" t="s">
        <v>10</v>
      </c>
      <c r="L175" t="s">
        <v>11</v>
      </c>
      <c r="M175" t="s">
        <v>74</v>
      </c>
      <c r="N175" t="s">
        <v>74</v>
      </c>
    </row>
    <row r="176" spans="1:14" x14ac:dyDescent="0.25">
      <c r="A176" t="s">
        <v>76</v>
      </c>
      <c r="B176" t="s">
        <v>13</v>
      </c>
      <c r="C176" t="s">
        <v>26</v>
      </c>
      <c r="D176" t="s">
        <v>27</v>
      </c>
      <c r="E176" t="s">
        <v>28</v>
      </c>
      <c r="F176">
        <v>1</v>
      </c>
      <c r="G176" t="s">
        <v>59</v>
      </c>
      <c r="H176">
        <v>45.594343277661999</v>
      </c>
      <c r="I176">
        <v>5532</v>
      </c>
      <c r="J176" s="2">
        <v>42614</v>
      </c>
      <c r="K176" t="s">
        <v>10</v>
      </c>
      <c r="L176" t="s">
        <v>10</v>
      </c>
      <c r="M176" t="s">
        <v>74</v>
      </c>
      <c r="N176" t="s">
        <v>74</v>
      </c>
    </row>
    <row r="177" spans="1:14" x14ac:dyDescent="0.25">
      <c r="A177" t="s">
        <v>76</v>
      </c>
      <c r="B177" t="s">
        <v>13</v>
      </c>
      <c r="C177" t="s">
        <v>26</v>
      </c>
      <c r="D177" t="s">
        <v>27</v>
      </c>
      <c r="E177" t="s">
        <v>28</v>
      </c>
      <c r="F177">
        <v>2</v>
      </c>
      <c r="G177" t="s">
        <v>59</v>
      </c>
      <c r="H177">
        <v>82.930324897767818</v>
      </c>
      <c r="I177">
        <v>6095</v>
      </c>
      <c r="J177" s="2">
        <v>42614</v>
      </c>
      <c r="K177" t="s">
        <v>10</v>
      </c>
      <c r="L177" t="s">
        <v>10</v>
      </c>
      <c r="M177" t="s">
        <v>74</v>
      </c>
      <c r="N177" t="s">
        <v>74</v>
      </c>
    </row>
    <row r="178" spans="1:14" x14ac:dyDescent="0.25">
      <c r="A178" t="s">
        <v>76</v>
      </c>
      <c r="B178" t="s">
        <v>13</v>
      </c>
      <c r="C178" t="s">
        <v>26</v>
      </c>
      <c r="D178" t="s">
        <v>27</v>
      </c>
      <c r="E178" t="s">
        <v>28</v>
      </c>
      <c r="F178">
        <v>3</v>
      </c>
      <c r="G178" t="s">
        <v>59</v>
      </c>
      <c r="H178">
        <v>43.739529482661467</v>
      </c>
      <c r="I178">
        <v>4877</v>
      </c>
      <c r="J178" s="2">
        <v>42614</v>
      </c>
      <c r="K178" t="s">
        <v>10</v>
      </c>
      <c r="L178" t="s">
        <v>10</v>
      </c>
      <c r="M178" t="s">
        <v>74</v>
      </c>
      <c r="N178" t="s">
        <v>74</v>
      </c>
    </row>
    <row r="179" spans="1:14" x14ac:dyDescent="0.25">
      <c r="A179" t="s">
        <v>76</v>
      </c>
      <c r="B179" t="s">
        <v>13</v>
      </c>
      <c r="C179" t="s">
        <v>29</v>
      </c>
      <c r="D179" t="s">
        <v>30</v>
      </c>
      <c r="E179" t="s">
        <v>28</v>
      </c>
      <c r="F179">
        <v>1</v>
      </c>
      <c r="G179" t="s">
        <v>59</v>
      </c>
      <c r="H179">
        <v>42.359040983440359</v>
      </c>
      <c r="I179">
        <v>4791</v>
      </c>
      <c r="J179" s="2">
        <v>42614</v>
      </c>
      <c r="K179" t="s">
        <v>10</v>
      </c>
      <c r="L179" t="s">
        <v>10</v>
      </c>
      <c r="M179" t="s">
        <v>74</v>
      </c>
      <c r="N179" t="s">
        <v>74</v>
      </c>
    </row>
    <row r="180" spans="1:14" x14ac:dyDescent="0.25">
      <c r="A180" t="s">
        <v>76</v>
      </c>
      <c r="B180" t="s">
        <v>13</v>
      </c>
      <c r="C180" t="s">
        <v>29</v>
      </c>
      <c r="D180" t="s">
        <v>30</v>
      </c>
      <c r="E180" t="s">
        <v>28</v>
      </c>
      <c r="F180">
        <v>2</v>
      </c>
      <c r="G180" t="s">
        <v>59</v>
      </c>
      <c r="H180">
        <v>58.77256213988349</v>
      </c>
      <c r="I180">
        <v>5214</v>
      </c>
      <c r="J180" s="2">
        <v>42614</v>
      </c>
      <c r="K180" t="s">
        <v>10</v>
      </c>
      <c r="L180" t="s">
        <v>10</v>
      </c>
      <c r="M180" t="s">
        <v>74</v>
      </c>
      <c r="N180" t="s">
        <v>74</v>
      </c>
    </row>
    <row r="181" spans="1:14" x14ac:dyDescent="0.25">
      <c r="A181" t="s">
        <v>76</v>
      </c>
      <c r="B181" t="s">
        <v>13</v>
      </c>
      <c r="C181" t="s">
        <v>29</v>
      </c>
      <c r="D181" t="s">
        <v>30</v>
      </c>
      <c r="E181" t="s">
        <v>28</v>
      </c>
      <c r="F181">
        <v>3</v>
      </c>
      <c r="G181" t="s">
        <v>59</v>
      </c>
      <c r="H181">
        <v>42.334520609371197</v>
      </c>
      <c r="I181">
        <v>5321</v>
      </c>
      <c r="J181" s="2">
        <v>42614</v>
      </c>
      <c r="K181" t="s">
        <v>10</v>
      </c>
      <c r="L181" t="s">
        <v>10</v>
      </c>
      <c r="M181" t="s">
        <v>74</v>
      </c>
      <c r="N181" t="s">
        <v>74</v>
      </c>
    </row>
    <row r="182" spans="1:14" x14ac:dyDescent="0.25">
      <c r="A182" t="s">
        <v>76</v>
      </c>
      <c r="B182" t="s">
        <v>13</v>
      </c>
      <c r="C182" t="s">
        <v>31</v>
      </c>
      <c r="D182" t="s">
        <v>32</v>
      </c>
      <c r="E182" t="s">
        <v>33</v>
      </c>
      <c r="F182">
        <v>1</v>
      </c>
      <c r="G182" t="s">
        <v>59</v>
      </c>
      <c r="H182">
        <v>39.349269596491631</v>
      </c>
      <c r="I182">
        <v>4904</v>
      </c>
      <c r="J182" s="2">
        <v>42614</v>
      </c>
      <c r="K182" t="s">
        <v>10</v>
      </c>
      <c r="L182" t="s">
        <v>10</v>
      </c>
      <c r="M182" t="s">
        <v>74</v>
      </c>
      <c r="N182" t="s">
        <v>74</v>
      </c>
    </row>
    <row r="183" spans="1:14" x14ac:dyDescent="0.25">
      <c r="A183" t="s">
        <v>76</v>
      </c>
      <c r="B183" t="s">
        <v>13</v>
      </c>
      <c r="C183" t="s">
        <v>31</v>
      </c>
      <c r="D183" t="s">
        <v>32</v>
      </c>
      <c r="E183" t="s">
        <v>33</v>
      </c>
      <c r="F183">
        <v>2</v>
      </c>
      <c r="G183" t="s">
        <v>59</v>
      </c>
      <c r="H183">
        <v>57.385476396473777</v>
      </c>
      <c r="I183">
        <v>5358</v>
      </c>
      <c r="J183" s="2">
        <v>42614</v>
      </c>
      <c r="K183" t="s">
        <v>10</v>
      </c>
      <c r="L183" t="s">
        <v>10</v>
      </c>
      <c r="M183" t="s">
        <v>74</v>
      </c>
      <c r="N183" t="s">
        <v>74</v>
      </c>
    </row>
    <row r="184" spans="1:14" x14ac:dyDescent="0.25">
      <c r="A184" t="s">
        <v>76</v>
      </c>
      <c r="B184" t="s">
        <v>13</v>
      </c>
      <c r="C184" t="s">
        <v>31</v>
      </c>
      <c r="D184" t="s">
        <v>32</v>
      </c>
      <c r="E184" t="s">
        <v>33</v>
      </c>
      <c r="F184">
        <v>3</v>
      </c>
      <c r="G184" t="s">
        <v>59</v>
      </c>
      <c r="H184">
        <v>41.102303067673724</v>
      </c>
      <c r="I184">
        <v>4986</v>
      </c>
      <c r="J184" s="2">
        <v>42614</v>
      </c>
      <c r="K184" t="s">
        <v>10</v>
      </c>
      <c r="L184" t="s">
        <v>10</v>
      </c>
      <c r="M184" t="s">
        <v>74</v>
      </c>
      <c r="N184" t="s">
        <v>74</v>
      </c>
    </row>
    <row r="185" spans="1:14" x14ac:dyDescent="0.25">
      <c r="A185" t="s">
        <v>76</v>
      </c>
      <c r="B185" t="s">
        <v>13</v>
      </c>
      <c r="C185" t="s">
        <v>34</v>
      </c>
      <c r="D185" t="s">
        <v>32</v>
      </c>
      <c r="E185" t="s">
        <v>33</v>
      </c>
      <c r="F185">
        <v>1</v>
      </c>
      <c r="G185" t="s">
        <v>59</v>
      </c>
      <c r="H185">
        <v>85.858382794131828</v>
      </c>
      <c r="I185">
        <v>7569</v>
      </c>
      <c r="J185" s="2">
        <v>42614</v>
      </c>
      <c r="K185" t="s">
        <v>10</v>
      </c>
      <c r="L185" t="s">
        <v>10</v>
      </c>
      <c r="M185" t="s">
        <v>74</v>
      </c>
      <c r="N185" t="s">
        <v>74</v>
      </c>
    </row>
    <row r="186" spans="1:14" x14ac:dyDescent="0.25">
      <c r="A186" t="s">
        <v>76</v>
      </c>
      <c r="B186" t="s">
        <v>13</v>
      </c>
      <c r="C186" t="s">
        <v>34</v>
      </c>
      <c r="D186" t="s">
        <v>32</v>
      </c>
      <c r="E186" t="s">
        <v>33</v>
      </c>
      <c r="F186">
        <v>2</v>
      </c>
      <c r="G186" t="s">
        <v>59</v>
      </c>
      <c r="H186">
        <v>90.158842107817819</v>
      </c>
      <c r="I186">
        <v>7228</v>
      </c>
      <c r="J186" s="2">
        <v>42614</v>
      </c>
      <c r="K186" t="s">
        <v>10</v>
      </c>
      <c r="L186" t="s">
        <v>10</v>
      </c>
      <c r="M186" t="s">
        <v>74</v>
      </c>
      <c r="N186" t="s">
        <v>74</v>
      </c>
    </row>
    <row r="187" spans="1:14" x14ac:dyDescent="0.25">
      <c r="A187" t="s">
        <v>76</v>
      </c>
      <c r="B187" t="s">
        <v>13</v>
      </c>
      <c r="C187" t="s">
        <v>34</v>
      </c>
      <c r="D187" t="s">
        <v>32</v>
      </c>
      <c r="E187" t="s">
        <v>33</v>
      </c>
      <c r="F187">
        <v>3</v>
      </c>
      <c r="G187" t="s">
        <v>59</v>
      </c>
      <c r="H187">
        <v>64.38384735631071</v>
      </c>
      <c r="I187">
        <v>6649</v>
      </c>
      <c r="J187" s="2">
        <v>42614</v>
      </c>
      <c r="K187" t="s">
        <v>10</v>
      </c>
      <c r="L187" t="s">
        <v>10</v>
      </c>
      <c r="M187" t="s">
        <v>74</v>
      </c>
      <c r="N187" t="s">
        <v>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vt:i4>
      </vt:variant>
    </vt:vector>
  </HeadingPairs>
  <TitlesOfParts>
    <vt:vector size="12" baseType="lpstr">
      <vt:lpstr>Instructions</vt:lpstr>
      <vt:lpstr>RESULTS_TABLES -&gt;</vt:lpstr>
      <vt:lpstr>Yearly_Revs</vt:lpstr>
      <vt:lpstr>Oil_v_Gas Operation</vt:lpstr>
      <vt:lpstr>DAM_v_RTD_CoOptimization</vt:lpstr>
      <vt:lpstr>BACKUP -&gt;</vt:lpstr>
      <vt:lpstr>3Yr_Avg_$kWYr</vt:lpstr>
      <vt:lpstr>DAMvRTD_$kWYr</vt:lpstr>
      <vt:lpstr>FuelType_EngOnly_$kWYr</vt:lpstr>
      <vt:lpstr>OTHER -&gt;</vt:lpstr>
      <vt:lpstr>Drop-downs</vt:lpstr>
      <vt:lpstr>Yearly_Revs!Print_Area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Downie, Ned</dc:creator>
  <cp:lastModifiedBy>Downie, Ned</cp:lastModifiedBy>
  <cp:lastPrinted>2020-04-28T18:42:38Z</cp:lastPrinted>
  <dcterms:created xsi:type="dcterms:W3CDTF">2020-04-27T22:39:42Z</dcterms:created>
  <dcterms:modified xsi:type="dcterms:W3CDTF">2020-08-05T21:47:57Z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{A45DD48B-DE7D-487D-A9F9-62FAA74E7AC9}</vt:lpwstr>
  </property>
</Properties>
</file>