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Case\NYISO DCR 32249\Analysis\Models Sent to NYISO or Underlying Report Drafts\2021.04.14 FERC Update -- Final Fossil Model Copy (Stakeholders)\Results Tables Viewer\"/>
    </mc:Choice>
  </mc:AlternateContent>
  <bookViews>
    <workbookView xWindow="0" yWindow="0" windowWidth="28800" windowHeight="11100"/>
  </bookViews>
  <sheets>
    <sheet name="Instructions" sheetId="67" r:id="rId1"/>
    <sheet name="RESULTS_TABLES -&gt;" sheetId="10" r:id="rId2"/>
    <sheet name="Yearly_Revs" sheetId="11" r:id="rId3"/>
    <sheet name="Oil_v_Gas Operation" sheetId="64" r:id="rId4"/>
    <sheet name="DAM_v_RTD_CoOptimization" sheetId="65" r:id="rId5"/>
    <sheet name="BACKUP -&gt;" sheetId="66" r:id="rId6"/>
    <sheet name="3Yr_Avg_$kWYr" sheetId="3" r:id="rId7"/>
    <sheet name="DAMvRTD_$kWYr" sheetId="6" r:id="rId8"/>
    <sheet name="FuelType_EngOnly_$kWYr" sheetId="8" r:id="rId9"/>
  </sheets>
  <definedNames>
    <definedName name="_xlnm._FilterDatabase" localSheetId="7" hidden="1">'DAMvRTD_$kWYr'!$A$1:$U$435</definedName>
    <definedName name="_xlnm._FilterDatabase" localSheetId="8" hidden="1">'FuelType_EngOnly_$kWYr'!$A$1:$M$183</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2">Yearly_Revs!$B$2:$K$19</definedName>
  </definedNames>
  <calcPr calcId="162913"/>
</workbook>
</file>

<file path=xl/calcChain.xml><?xml version="1.0" encoding="utf-8"?>
<calcChain xmlns="http://schemas.openxmlformats.org/spreadsheetml/2006/main">
  <c r="R44" i="65" l="1"/>
  <c r="O43" i="65"/>
  <c r="N44" i="65"/>
  <c r="M44" i="65"/>
  <c r="J43" i="65"/>
  <c r="I42" i="65"/>
  <c r="S43" i="65"/>
  <c r="S44" i="65"/>
  <c r="S45" i="65"/>
  <c r="S42" i="65"/>
  <c r="T45" i="65"/>
  <c r="T44" i="65"/>
  <c r="T43" i="65"/>
  <c r="T42" i="65"/>
  <c r="R45" i="65"/>
  <c r="Q45" i="65"/>
  <c r="Q44" i="65"/>
  <c r="R43" i="65"/>
  <c r="Q43" i="65"/>
  <c r="R42" i="65"/>
  <c r="Q42" i="65"/>
  <c r="P45" i="65"/>
  <c r="O45" i="65"/>
  <c r="N45" i="65"/>
  <c r="M45" i="65"/>
  <c r="P44" i="65"/>
  <c r="O44" i="65"/>
  <c r="P43" i="65"/>
  <c r="N43" i="65"/>
  <c r="M43" i="65"/>
  <c r="P42" i="65"/>
  <c r="O42" i="65"/>
  <c r="N42" i="65"/>
  <c r="M42" i="65"/>
  <c r="I43" i="65"/>
  <c r="K43" i="65"/>
  <c r="L43" i="65"/>
  <c r="I44" i="65"/>
  <c r="J44" i="65"/>
  <c r="K44" i="65"/>
  <c r="L44" i="65"/>
  <c r="I45" i="65"/>
  <c r="J45" i="65"/>
  <c r="K45" i="65"/>
  <c r="L45" i="65"/>
  <c r="L42" i="65"/>
  <c r="K42" i="65"/>
  <c r="J42" i="65"/>
  <c r="S52" i="65"/>
  <c r="S53" i="65"/>
  <c r="S54" i="65"/>
  <c r="S51" i="65"/>
  <c r="T54" i="65"/>
  <c r="T53" i="65"/>
  <c r="T52" i="65"/>
  <c r="T51" i="65"/>
  <c r="R54" i="65"/>
  <c r="Q54" i="65"/>
  <c r="R53" i="65"/>
  <c r="Q53" i="65"/>
  <c r="R52" i="65"/>
  <c r="Q52" i="65"/>
  <c r="R51" i="65"/>
  <c r="Q51" i="65"/>
  <c r="P54" i="65"/>
  <c r="O54" i="65"/>
  <c r="N54" i="65"/>
  <c r="M54" i="65"/>
  <c r="P53" i="65"/>
  <c r="O53" i="65"/>
  <c r="N53" i="65"/>
  <c r="M53" i="65"/>
  <c r="P52" i="65"/>
  <c r="O52" i="65"/>
  <c r="N52" i="65"/>
  <c r="M52" i="65"/>
  <c r="P51" i="65"/>
  <c r="O51" i="65"/>
  <c r="N51" i="65"/>
  <c r="M51" i="65"/>
  <c r="I52" i="65"/>
  <c r="J52" i="65"/>
  <c r="K52" i="65"/>
  <c r="L52" i="65"/>
  <c r="I53" i="65"/>
  <c r="J53" i="65"/>
  <c r="K53" i="65"/>
  <c r="L53" i="65"/>
  <c r="I54" i="65"/>
  <c r="J54" i="65"/>
  <c r="K54" i="65"/>
  <c r="L54" i="65"/>
  <c r="L51" i="65"/>
  <c r="K51" i="65"/>
  <c r="J51" i="65"/>
  <c r="I51" i="65"/>
  <c r="S61" i="65"/>
  <c r="S62" i="65"/>
  <c r="S63" i="65"/>
  <c r="S60" i="65"/>
  <c r="T63" i="65"/>
  <c r="T62" i="65"/>
  <c r="T61" i="65"/>
  <c r="T60" i="65"/>
  <c r="R63" i="65"/>
  <c r="Q63" i="65"/>
  <c r="R62" i="65"/>
  <c r="Q62" i="65"/>
  <c r="R61" i="65"/>
  <c r="Q61" i="65"/>
  <c r="R60" i="65"/>
  <c r="Q60" i="65"/>
  <c r="P63" i="65"/>
  <c r="O63" i="65"/>
  <c r="N63" i="65"/>
  <c r="M63" i="65"/>
  <c r="P62" i="65"/>
  <c r="O62" i="65"/>
  <c r="N62" i="65"/>
  <c r="M62" i="65"/>
  <c r="P61" i="65"/>
  <c r="O61" i="65"/>
  <c r="N61" i="65"/>
  <c r="M61" i="65"/>
  <c r="P60" i="65"/>
  <c r="O60" i="65"/>
  <c r="N60" i="65"/>
  <c r="M60" i="65"/>
  <c r="L61" i="65"/>
  <c r="L62" i="65"/>
  <c r="L63" i="65"/>
  <c r="K61" i="65"/>
  <c r="K62" i="65"/>
  <c r="K63" i="65"/>
  <c r="J61" i="65"/>
  <c r="J62" i="65"/>
  <c r="J63" i="65"/>
  <c r="I61" i="65"/>
  <c r="I62" i="65"/>
  <c r="I63" i="65"/>
  <c r="S14" i="65"/>
  <c r="S15" i="65"/>
  <c r="S16" i="65"/>
  <c r="S13" i="65"/>
  <c r="T15" i="65"/>
  <c r="T16" i="65"/>
  <c r="T14" i="65"/>
  <c r="T13" i="65"/>
  <c r="R16" i="65"/>
  <c r="Q16" i="65"/>
  <c r="R15" i="65"/>
  <c r="Q15" i="65"/>
  <c r="R14" i="65"/>
  <c r="Q14" i="65"/>
  <c r="R13" i="65"/>
  <c r="Q13" i="65"/>
  <c r="P16" i="65"/>
  <c r="O16" i="65"/>
  <c r="N16" i="65"/>
  <c r="M16" i="65"/>
  <c r="P15" i="65"/>
  <c r="O15" i="65"/>
  <c r="N15" i="65"/>
  <c r="M15" i="65"/>
  <c r="P14" i="65"/>
  <c r="O14" i="65"/>
  <c r="N14" i="65"/>
  <c r="M14" i="65"/>
  <c r="P13" i="65"/>
  <c r="O13" i="65"/>
  <c r="N13" i="65"/>
  <c r="M13" i="65"/>
  <c r="J14" i="65"/>
  <c r="K14" i="65"/>
  <c r="I14" i="65"/>
  <c r="L14" i="65"/>
  <c r="I15" i="65"/>
  <c r="J15" i="65"/>
  <c r="K15" i="65"/>
  <c r="L15" i="65"/>
  <c r="I16" i="65"/>
  <c r="J16" i="65"/>
  <c r="K16" i="65"/>
  <c r="L16" i="65"/>
  <c r="L13" i="65"/>
  <c r="K13" i="65"/>
  <c r="J13" i="65"/>
  <c r="I13" i="65"/>
  <c r="T23" i="65"/>
  <c r="T24" i="65"/>
  <c r="T25" i="65"/>
  <c r="T22" i="65"/>
  <c r="S23" i="65"/>
  <c r="S24" i="65"/>
  <c r="S25" i="65"/>
  <c r="S22" i="65"/>
  <c r="N24" i="65"/>
  <c r="R23" i="65"/>
  <c r="R24" i="65"/>
  <c r="R25" i="65"/>
  <c r="Q23" i="65"/>
  <c r="Q24" i="65"/>
  <c r="Q25" i="65"/>
  <c r="R22" i="65"/>
  <c r="Q22" i="65"/>
  <c r="P25" i="65"/>
  <c r="O25" i="65"/>
  <c r="N25" i="65"/>
  <c r="M25" i="65"/>
  <c r="P24" i="65"/>
  <c r="O24" i="65"/>
  <c r="M24" i="65"/>
  <c r="P23" i="65"/>
  <c r="O23" i="65"/>
  <c r="N23" i="65"/>
  <c r="M23" i="65"/>
  <c r="P22" i="65"/>
  <c r="O22" i="65"/>
  <c r="N22" i="65"/>
  <c r="M22" i="65"/>
  <c r="I22" i="65"/>
  <c r="I23" i="65"/>
  <c r="J23" i="65"/>
  <c r="K23" i="65"/>
  <c r="L23" i="65"/>
  <c r="I24" i="65"/>
  <c r="J24" i="65"/>
  <c r="K24" i="65"/>
  <c r="L24" i="65"/>
  <c r="I25" i="65"/>
  <c r="J25" i="65"/>
  <c r="K25" i="65"/>
  <c r="L25" i="65"/>
  <c r="L22" i="65"/>
  <c r="K22" i="65"/>
  <c r="J22" i="65"/>
  <c r="S32" i="65"/>
  <c r="S33" i="65"/>
  <c r="S34" i="65"/>
  <c r="S31" i="65"/>
  <c r="T31" i="65"/>
  <c r="T32" i="65"/>
  <c r="T33" i="65"/>
  <c r="T34" i="65"/>
  <c r="P31" i="65"/>
  <c r="P32" i="65"/>
  <c r="P33" i="65"/>
  <c r="P34" i="65"/>
  <c r="O32" i="65"/>
  <c r="O33" i="65"/>
  <c r="O34" i="65"/>
  <c r="O31" i="65"/>
  <c r="R32" i="65"/>
  <c r="R33" i="65"/>
  <c r="R34" i="65"/>
  <c r="R31" i="65"/>
  <c r="N32" i="65"/>
  <c r="N33" i="65"/>
  <c r="N34" i="65"/>
  <c r="N31" i="65"/>
  <c r="Q32" i="65"/>
  <c r="Q33" i="65"/>
  <c r="Q34" i="65"/>
  <c r="Q31" i="65"/>
  <c r="M32" i="65"/>
  <c r="M33" i="65"/>
  <c r="M34" i="65"/>
  <c r="M31" i="65"/>
  <c r="I31" i="65"/>
  <c r="L60" i="65" l="1"/>
  <c r="K60" i="65"/>
  <c r="J60" i="65"/>
  <c r="I60" i="65"/>
  <c r="L32" i="65"/>
  <c r="L33" i="65"/>
  <c r="L34" i="65"/>
  <c r="L31" i="65"/>
  <c r="K32" i="65"/>
  <c r="K33" i="65"/>
  <c r="K34" i="65"/>
  <c r="K31" i="65"/>
  <c r="J32" i="65"/>
  <c r="J33" i="65"/>
  <c r="J34" i="65"/>
  <c r="J31" i="65"/>
  <c r="I32" i="65"/>
  <c r="I33" i="65"/>
  <c r="I34" i="65"/>
  <c r="M14" i="64"/>
  <c r="M15" i="64"/>
  <c r="M16" i="64"/>
  <c r="M13" i="64"/>
  <c r="U16" i="65" l="1"/>
  <c r="U15" i="65"/>
  <c r="U25" i="65"/>
  <c r="U22" i="65"/>
  <c r="U24" i="65"/>
  <c r="U23" i="65"/>
  <c r="U14" i="65"/>
  <c r="U13" i="65"/>
  <c r="U31" i="65"/>
  <c r="U34" i="65"/>
  <c r="U33" i="65"/>
  <c r="U32" i="65"/>
  <c r="M32" i="64" l="1"/>
  <c r="M33" i="64"/>
  <c r="M34" i="64"/>
  <c r="M31" i="64"/>
  <c r="L32" i="64"/>
  <c r="L33" i="64"/>
  <c r="L34" i="64"/>
  <c r="L31" i="64"/>
  <c r="J32" i="64"/>
  <c r="J33" i="64"/>
  <c r="J34" i="64"/>
  <c r="J31" i="64"/>
  <c r="I32" i="64"/>
  <c r="I33" i="64"/>
  <c r="I34" i="64"/>
  <c r="I31" i="64"/>
  <c r="M23" i="64"/>
  <c r="M24" i="64"/>
  <c r="M25" i="64"/>
  <c r="M22" i="64"/>
  <c r="L23" i="64"/>
  <c r="L24" i="64"/>
  <c r="L25" i="64"/>
  <c r="L22" i="64"/>
  <c r="I25" i="64"/>
  <c r="I24" i="64"/>
  <c r="I23" i="64"/>
  <c r="I22" i="64"/>
  <c r="J23" i="64"/>
  <c r="J24" i="64"/>
  <c r="J25" i="64"/>
  <c r="J22" i="64"/>
  <c r="J14" i="64"/>
  <c r="J15" i="64"/>
  <c r="J16" i="64"/>
  <c r="K16" i="64" s="1"/>
  <c r="J13" i="64"/>
  <c r="I14" i="64"/>
  <c r="I15" i="64"/>
  <c r="I16" i="64"/>
  <c r="I13" i="64"/>
  <c r="L16" i="64"/>
  <c r="N16" i="64" s="1"/>
  <c r="L14" i="64"/>
  <c r="L15" i="64"/>
  <c r="L13" i="64"/>
  <c r="N13" i="64" s="1"/>
  <c r="I10" i="11"/>
  <c r="I11" i="11"/>
  <c r="I12" i="11"/>
  <c r="I9" i="11"/>
  <c r="N15" i="64" l="1"/>
  <c r="N14" i="64"/>
  <c r="K13" i="64"/>
  <c r="K23" i="64"/>
  <c r="K15" i="64"/>
  <c r="K14" i="64"/>
  <c r="K22" i="64"/>
  <c r="N34" i="64"/>
  <c r="N33" i="64"/>
  <c r="N31" i="64"/>
  <c r="N32" i="64"/>
  <c r="K34" i="64"/>
  <c r="K32" i="64"/>
  <c r="K31" i="64"/>
  <c r="K33" i="64"/>
  <c r="N25" i="64"/>
  <c r="N22" i="64"/>
  <c r="N24" i="64"/>
  <c r="N23" i="64"/>
  <c r="K25" i="64"/>
  <c r="K24" i="64"/>
  <c r="K10" i="11"/>
  <c r="K11" i="11"/>
  <c r="K12" i="11"/>
  <c r="K9" i="11"/>
  <c r="J10" i="11"/>
  <c r="J11" i="11"/>
  <c r="J12" i="11"/>
  <c r="J9" i="11"/>
  <c r="L9" i="11" l="1"/>
  <c r="U42" i="65"/>
  <c r="V42" i="65" s="1"/>
  <c r="U43" i="65"/>
  <c r="V43" i="65" s="1"/>
  <c r="U53" i="65"/>
  <c r="V53" i="65" s="1"/>
  <c r="U52" i="65"/>
  <c r="V52" i="65" s="1"/>
  <c r="U51" i="65"/>
  <c r="V51" i="65" s="1"/>
  <c r="U44" i="65"/>
  <c r="V44" i="65" s="1"/>
  <c r="U62" i="65"/>
  <c r="V62" i="65" s="1"/>
  <c r="U61" i="65"/>
  <c r="V61" i="65" s="1"/>
  <c r="U60" i="65"/>
  <c r="V60" i="65" s="1"/>
  <c r="L10" i="11"/>
  <c r="L11" i="11"/>
  <c r="U54" i="65" l="1"/>
  <c r="V54" i="65" s="1"/>
  <c r="U45" i="65"/>
  <c r="V45" i="65" s="1"/>
  <c r="U63" i="65"/>
  <c r="V63" i="65" s="1"/>
  <c r="L12" i="11" l="1"/>
</calcChain>
</file>

<file path=xl/sharedStrings.xml><?xml version="1.0" encoding="utf-8"?>
<sst xmlns="http://schemas.openxmlformats.org/spreadsheetml/2006/main" count="1150" uniqueCount="111">
  <si>
    <t>SCR_Toggle</t>
  </si>
  <si>
    <t>Gas_Only_Toggle</t>
  </si>
  <si>
    <t>j25</t>
  </si>
  <si>
    <t>Yes</t>
  </si>
  <si>
    <t>No</t>
  </si>
  <si>
    <t>j15</t>
  </si>
  <si>
    <t>Case</t>
  </si>
  <si>
    <t>Unit</t>
  </si>
  <si>
    <t>Area</t>
  </si>
  <si>
    <t>Zone</t>
  </si>
  <si>
    <t>Capacity_Zone</t>
  </si>
  <si>
    <t>Avg.Profit.per.kWyr</t>
  </si>
  <si>
    <t>Avg.Hour.Count</t>
  </si>
  <si>
    <t>Avg.Start.Count</t>
  </si>
  <si>
    <t>Start_Date</t>
  </si>
  <si>
    <t>Price_Cost_Inputs</t>
  </si>
  <si>
    <t>Technical_Inputs</t>
  </si>
  <si>
    <t>C</t>
  </si>
  <si>
    <t>CENTRL</t>
  </si>
  <si>
    <t>ROS</t>
  </si>
  <si>
    <t>HUD VL</t>
  </si>
  <si>
    <t>HV</t>
  </si>
  <si>
    <t>G2</t>
  </si>
  <si>
    <t>J</t>
  </si>
  <si>
    <t>N.Y.C.</t>
  </si>
  <si>
    <t>NYC</t>
  </si>
  <si>
    <t>K</t>
  </si>
  <si>
    <t>LONGIL</t>
  </si>
  <si>
    <t>LI</t>
  </si>
  <si>
    <t>Model.Year</t>
  </si>
  <si>
    <t>DAM.Commit</t>
  </si>
  <si>
    <t>Energy.Profit.per.kWyr</t>
  </si>
  <si>
    <t>Energy.Hours</t>
  </si>
  <si>
    <t>Reserve.Profit.per.kWyr</t>
  </si>
  <si>
    <t>Reserve.Hours</t>
  </si>
  <si>
    <t>Buyout.Profit.per.kWyr</t>
  </si>
  <si>
    <t>Buyout.Hours</t>
  </si>
  <si>
    <t>Limited.Profit.per.kWyr</t>
  </si>
  <si>
    <t>Limited.Hours</t>
  </si>
  <si>
    <t>None.Profit.per.kWyr</t>
  </si>
  <si>
    <t>None.Hours</t>
  </si>
  <si>
    <t>Energy</t>
  </si>
  <si>
    <t>None</t>
  </si>
  <si>
    <t>Reserve</t>
  </si>
  <si>
    <t>Buyout</t>
  </si>
  <si>
    <t>Limited</t>
  </si>
  <si>
    <t>Fuel.Used</t>
  </si>
  <si>
    <t>Gas</t>
  </si>
  <si>
    <t>Oil</t>
  </si>
  <si>
    <t>Final Net EAS Revenues Yearly Summary</t>
  </si>
  <si>
    <t>Annual Average Run Hours</t>
  </si>
  <si>
    <t>Load Zone</t>
  </si>
  <si>
    <t>G</t>
  </si>
  <si>
    <t>Long Island</t>
  </si>
  <si>
    <t>Annual Average Unit Starts</t>
  </si>
  <si>
    <t>Annual Average Hours per Start</t>
  </si>
  <si>
    <t>Notes:</t>
  </si>
  <si>
    <t>[Default]</t>
  </si>
  <si>
    <t>Annual Average Net EAS Revenues ($/kW-year)</t>
  </si>
  <si>
    <t>Run-Time Hours</t>
  </si>
  <si>
    <t>Net Energy Revenues ($/kW-year)</t>
  </si>
  <si>
    <t>Total</t>
  </si>
  <si>
    <t>September, 2017 - August, 2018</t>
  </si>
  <si>
    <t>September, 2018 - August, 2019</t>
  </si>
  <si>
    <t>Day-Ahead Commitment</t>
  </si>
  <si>
    <t>Real-Time Dispatch</t>
  </si>
  <si>
    <t>Energy.Profit.per.kWYr</t>
  </si>
  <si>
    <t>Reserve.Profit.per.kWYr</t>
  </si>
  <si>
    <t>Buyout.Profit.per.kWYr</t>
  </si>
  <si>
    <t>Limited.Profit.per.kWYr</t>
  </si>
  <si>
    <t>Run Hours September, 2017 - August, 2018</t>
  </si>
  <si>
    <t>Run Hours September, 2018 - August, 2019</t>
  </si>
  <si>
    <t>NYISO Demand Curve Reset 2020</t>
  </si>
  <si>
    <t>Day-Ahead Commitments vs. Real-Time Dispatch: Hours &amp; Revenues</t>
  </si>
  <si>
    <t>Total with Adders (VSS, AS)</t>
  </si>
  <si>
    <t>Gas vs. Oil Operations: Hours &amp; Energy Revenues</t>
  </si>
  <si>
    <t xml:space="preserve">Project: </t>
  </si>
  <si>
    <t xml:space="preserve">Date: </t>
  </si>
  <si>
    <t>Worksheet:</t>
  </si>
  <si>
    <t>Instructions</t>
  </si>
  <si>
    <t>Using the Results Tables</t>
  </si>
  <si>
    <t>1. Delete all data in the three backup sheets: "3Yr_Avg_$kWYr", "DAMvRTD_$kWYr", "FuelType_EngOnly_$kWYr"</t>
  </si>
  <si>
    <t>2. Paste into these worksheets the contents of the corresponding sheets in your run's Diagnostic Tables workbook</t>
  </si>
  <si>
    <t>The results tables allow users to view several breakdowns of data from their model runs in a user-friendly fashion. There are three tables:</t>
  </si>
  <si>
    <r>
      <rPr>
        <b/>
        <i/>
        <sz val="11"/>
        <color theme="1"/>
        <rFont val="Times New Roman"/>
        <family val="1"/>
      </rPr>
      <t>Yearly_Revs</t>
    </r>
    <r>
      <rPr>
        <sz val="11"/>
        <color theme="1"/>
        <rFont val="Times New Roman"/>
        <family val="1"/>
      </rPr>
      <t>: displays the average annual revenues ($/kW-yr), operating hours, and start counts over the three-year period.</t>
    </r>
  </si>
  <si>
    <r>
      <rPr>
        <b/>
        <i/>
        <sz val="11"/>
        <color theme="1"/>
        <rFont val="Times New Roman"/>
        <family val="1"/>
      </rPr>
      <t>Oil_v_Gas_Operation</t>
    </r>
    <r>
      <rPr>
        <sz val="11"/>
        <color theme="1"/>
        <rFont val="Times New Roman"/>
        <family val="1"/>
      </rPr>
      <t>: displays total energy revenues ($/kW-yr) and operating hours by fuel type for each year.</t>
    </r>
  </si>
  <si>
    <r>
      <rPr>
        <b/>
        <i/>
        <sz val="11"/>
        <color theme="1"/>
        <rFont val="Times New Roman"/>
        <family val="1"/>
      </rPr>
      <t>DAM_v_RTD_CoOpt</t>
    </r>
    <r>
      <rPr>
        <i/>
        <sz val="11"/>
        <color theme="1"/>
        <rFont val="Times New Roman"/>
        <family val="1"/>
      </rPr>
      <t>:</t>
    </r>
    <r>
      <rPr>
        <sz val="11"/>
        <color theme="1"/>
        <rFont val="Times New Roman"/>
        <family val="1"/>
      </rPr>
      <t>displays total operating hours and energy revenues ($/kW-yr) for each year by day-ahead commitment (energy/reserve/none) and real-time dispatch decision (energy/reserve/buyout/limited/none).</t>
    </r>
  </si>
  <si>
    <r>
      <t xml:space="preserve">Updating Data: </t>
    </r>
    <r>
      <rPr>
        <sz val="11"/>
        <color theme="1"/>
        <rFont val="Times New Roman"/>
        <family val="1"/>
      </rPr>
      <t>to view data from a new run …</t>
    </r>
  </si>
  <si>
    <t>NYISO Net EAS Revenues Fossil Model: Results Tables</t>
  </si>
  <si>
    <t>September, 2019 - August, 2020</t>
  </si>
  <si>
    <t>Run Hours September, 2019 - August, 2020</t>
  </si>
  <si>
    <t>NYISO Demand Curve Reset 2021/2022 Capability Year</t>
  </si>
  <si>
    <t>[1] Net EAS Revenues are in 2019$.</t>
  </si>
  <si>
    <t>[1] Net EAS Revenues are in $2019.</t>
  </si>
  <si>
    <t>Net EAS Revenues September, 2017 - August, 2018 ($/kW-yr)</t>
  </si>
  <si>
    <t>Net EAS Revenues September, 2018 - August, 2019 ($/kW-yr)</t>
  </si>
  <si>
    <t>Net EAS Revenues September, 2019 - August, 2020 ($/kW-yr)</t>
  </si>
  <si>
    <t>[4] For each hour, a unit is committed via day-ahead then dispatched in real time.</t>
  </si>
  <si>
    <t>[5] "Limited" hours are hours in which a unit would schedule to dispatch energy but does not to avoid exceeding environmental runtime limitatoins for the model year. Units in these hours may earn reserve revenues if it is profitable to do so.</t>
  </si>
  <si>
    <t>Zone_C_Hub</t>
  </si>
  <si>
    <t>Upstate</t>
  </si>
  <si>
    <t>Niagara / TGP Z4 200L</t>
  </si>
  <si>
    <t>G-J</t>
  </si>
  <si>
    <t>Fuel Type/ Emission Control</t>
  </si>
  <si>
    <t>Dual Fuel, tuned to 25ppm, with SCR</t>
  </si>
  <si>
    <t>Gas Only, tuned to 15ppm, without SCR</t>
  </si>
  <si>
    <t xml:space="preserve">[2] Assumes a $2.04/kW-year VSS revenues adder for all CT units, based on settlement data provided by NYISO. </t>
  </si>
  <si>
    <t>GE 7HA.02</t>
  </si>
  <si>
    <t>[2] Results do not assume a $2.04/kW-year VSS revenues adder for all CT units.</t>
  </si>
  <si>
    <t>[3] Run-time limits were applied based on New Source Performance Standards. All units with SCRs were limited to 3,066 hours of runtime in each modeled year (September 1, 2017 to August 31, 2018; September 1, 2018 to August 31, 2019; September 1, 2019 to August 31, 2020). All units without SCRs were limited to 200,000 lbs of NOx emissions in each modeled year.</t>
  </si>
  <si>
    <t>NYCA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</si>
</sst>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yyyy\-mm\-dd"/>
    <numFmt numFmtId="165" formatCode="&quot;$&quot;#,##0.00"/>
    <numFmt numFmtId="166" formatCode="#,##0.0"/>
    <numFmt numFmtId="167" formatCode="mmmm\ yyyy"/>
    <numFmt numFmtId="168" formatCode="&quot;$&quot;#,##0.00;\-;"/>
  </numFmts>
  <fonts count="15" x14ac:knownFonts="1">
    <font>
      <sz val="11"/>
      <color theme="1"/>
      <name val="Calibri"/>
      <family val="2"/>
      <scheme val="minor"/>
    </font>
    <font>
      <b/>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i/>
      <sz val="11"/>
      <color theme="1"/>
      <name val="Times New Roman"/>
      <family val="1"/>
    </font>
    <font>
      <b/>
      <i/>
      <sz val="11"/>
      <color theme="1"/>
      <name val="Times New Roman"/>
      <family val="1"/>
    </font>
    <font>
      <sz val="10"/>
      <name val="Arial"/>
      <family val="2"/>
    </font>
    <font>
      <sz val="10"/>
      <name val="Times New Roman"/>
      <family val="1"/>
    </font>
    <font>
      <sz val="11"/>
      <color indexed="8"/>
      <name val="Calibri"/>
      <family val="2"/>
      <scheme val="minor"/>
    </font>
    <font>
      <sz val="10"/>
      <color indexed="8"/>
      <name val="Times New Roman"/>
      <family val="1"/>
    </font>
    <font>
      <b/>
      <sz val="10"/>
      <color indexed="8"/>
      <name val="Times New Roman"/>
      <family val="1"/>
    </font>
    <font>
      <b/>
      <sz val="14"/>
      <name val="Times New Roman"/>
      <family val="1"/>
    </font>
    <font>
      <b/>
      <i/>
      <sz val="14"/>
      <name val="Times New Roman"/>
      <family val="1"/>
    </font>
    <font>
      <b/>
      <sz val="14"/>
      <color theme="1"/>
      <name val="Times New Roman"/>
      <family val="1"/>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2"/>
        <bgColor indexed="64"/>
      </patternFill>
    </fill>
    <fill>
      <patternFill patternType="solid">
        <fgColor theme="0" tint="-4.9989318521683403E-2"/>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7" fillId="0" borderId="0"/>
    <xf numFmtId="0" fontId="9" fillId="0" borderId="0"/>
  </cellStyleXfs>
  <cellXfs count="78">
    <xf numFmtId="0" fontId="0" fillId="0" borderId="0" xfId="0"/>
    <xf numFmtId="0" fontId="1" fillId="0" borderId="0" xfId="0" applyFont="1" applyAlignment="1">
      <alignment horizontal="center"/>
    </xf>
    <xf numFmtId="164" fontId="0" fillId="0" borderId="0" xfId="0" applyNumberFormat="1"/>
    <xf numFmtId="0" fontId="0" fillId="2" borderId="0" xfId="0" applyFill="1"/>
    <xf numFmtId="0" fontId="4" fillId="2" borderId="0" xfId="0" applyFont="1" applyFill="1" applyAlignment="1">
      <alignment horizontal="centerContinuous"/>
    </xf>
    <xf numFmtId="0" fontId="3" fillId="2" borderId="0" xfId="0" applyFont="1" applyFill="1" applyAlignment="1">
      <alignment horizontal="centerContinuous"/>
    </xf>
    <xf numFmtId="0" fontId="3" fillId="2" borderId="0" xfId="0" applyFont="1" applyFill="1"/>
    <xf numFmtId="0" fontId="4" fillId="3" borderId="3" xfId="0" applyFont="1" applyFill="1" applyBorder="1" applyAlignment="1">
      <alignment horizontal="centerContinuous"/>
    </xf>
    <xf numFmtId="0" fontId="3" fillId="2" borderId="3" xfId="0" applyFont="1" applyFill="1" applyBorder="1" applyAlignment="1">
      <alignment horizontal="center"/>
    </xf>
    <xf numFmtId="0" fontId="3" fillId="2" borderId="3" xfId="0" applyFont="1" applyFill="1" applyBorder="1"/>
    <xf numFmtId="3" fontId="3" fillId="2" borderId="3" xfId="0" applyNumberFormat="1" applyFont="1" applyFill="1" applyBorder="1" applyAlignment="1">
      <alignment horizontal="right" indent="3"/>
    </xf>
    <xf numFmtId="9" fontId="3" fillId="2" borderId="0" xfId="1" applyFont="1" applyFill="1"/>
    <xf numFmtId="0" fontId="3" fillId="2" borderId="0" xfId="0" applyFont="1" applyFill="1" applyBorder="1" applyAlignment="1">
      <alignment horizontal="center"/>
    </xf>
    <xf numFmtId="0" fontId="3" fillId="2" borderId="0" xfId="0" applyFont="1" applyFill="1" applyBorder="1"/>
    <xf numFmtId="165" fontId="3" fillId="2" borderId="0" xfId="0" applyNumberFormat="1" applyFont="1" applyFill="1" applyBorder="1" applyAlignment="1">
      <alignment horizontal="right" indent="1"/>
    </xf>
    <xf numFmtId="3" fontId="3" fillId="2" borderId="0" xfId="0" applyNumberFormat="1" applyFont="1" applyFill="1" applyBorder="1" applyAlignment="1">
      <alignment horizontal="right" indent="1"/>
    </xf>
    <xf numFmtId="165" fontId="3" fillId="2" borderId="0" xfId="0" applyNumberFormat="1" applyFont="1" applyFill="1"/>
    <xf numFmtId="166" fontId="3" fillId="2" borderId="3" xfId="0" applyNumberFormat="1" applyFont="1" applyFill="1" applyBorder="1" applyAlignment="1">
      <alignment horizontal="right" indent="3"/>
    </xf>
    <xf numFmtId="0" fontId="4" fillId="2" borderId="0" xfId="0" applyFont="1" applyFill="1"/>
    <xf numFmtId="165" fontId="3" fillId="2" borderId="0" xfId="1" applyNumberFormat="1" applyFont="1" applyFill="1"/>
    <xf numFmtId="3" fontId="3" fillId="2" borderId="0" xfId="0" applyNumberFormat="1" applyFont="1" applyFill="1"/>
    <xf numFmtId="0" fontId="5" fillId="2" borderId="0" xfId="0" applyFont="1" applyFill="1"/>
    <xf numFmtId="0" fontId="4" fillId="4" borderId="2" xfId="0" applyFont="1" applyFill="1" applyBorder="1" applyAlignment="1">
      <alignment horizontal="centerContinuous"/>
    </xf>
    <xf numFmtId="0" fontId="4" fillId="4" borderId="3" xfId="0" applyFont="1" applyFill="1" applyBorder="1" applyAlignment="1">
      <alignment horizontal="centerContinuous" vertical="center" wrapText="1"/>
    </xf>
    <xf numFmtId="0" fontId="4" fillId="4" borderId="3" xfId="0" applyFont="1" applyFill="1" applyBorder="1" applyAlignment="1">
      <alignment horizontal="centerContinuous"/>
    </xf>
    <xf numFmtId="0" fontId="3" fillId="2" borderId="0" xfId="0" applyFont="1" applyFill="1" applyAlignment="1"/>
    <xf numFmtId="0" fontId="3" fillId="3" borderId="3" xfId="0" applyFont="1" applyFill="1" applyBorder="1" applyAlignment="1">
      <alignment horizontal="centerContinuous"/>
    </xf>
    <xf numFmtId="0" fontId="4" fillId="3" borderId="1" xfId="0" applyFont="1" applyFill="1" applyBorder="1" applyAlignment="1"/>
    <xf numFmtId="0" fontId="4" fillId="3" borderId="2" xfId="0" applyFont="1" applyFill="1" applyBorder="1" applyAlignment="1"/>
    <xf numFmtId="0" fontId="4" fillId="3" borderId="3" xfId="0" applyFont="1" applyFill="1" applyBorder="1" applyAlignment="1">
      <alignment horizontal="centerContinuous" wrapText="1"/>
    </xf>
    <xf numFmtId="0" fontId="3" fillId="3" borderId="3" xfId="0" applyFont="1" applyFill="1" applyBorder="1" applyAlignment="1">
      <alignment horizontal="center"/>
    </xf>
    <xf numFmtId="0" fontId="3" fillId="2" borderId="0" xfId="0" applyFont="1" applyFill="1" applyAlignment="1">
      <alignment wrapText="1"/>
    </xf>
    <xf numFmtId="0" fontId="4" fillId="5" borderId="3" xfId="0" applyFont="1" applyFill="1" applyBorder="1" applyAlignment="1"/>
    <xf numFmtId="0" fontId="3" fillId="5" borderId="3" xfId="0" applyFont="1" applyFill="1" applyBorder="1" applyAlignment="1"/>
    <xf numFmtId="0" fontId="3" fillId="5" borderId="3" xfId="0" applyFont="1" applyFill="1" applyBorder="1" applyAlignment="1">
      <alignment horizontal="centerContinuous"/>
    </xf>
    <xf numFmtId="0" fontId="4" fillId="6" borderId="3" xfId="0" applyFont="1" applyFill="1" applyBorder="1" applyAlignment="1"/>
    <xf numFmtId="0" fontId="3" fillId="6" borderId="3" xfId="0" applyFont="1" applyFill="1" applyBorder="1" applyAlignment="1"/>
    <xf numFmtId="0" fontId="3" fillId="6" borderId="3" xfId="0" applyFont="1" applyFill="1" applyBorder="1" applyAlignment="1">
      <alignment horizontal="center"/>
    </xf>
    <xf numFmtId="3" fontId="3" fillId="2" borderId="3" xfId="1" applyNumberFormat="1" applyFont="1" applyFill="1" applyBorder="1" applyAlignment="1">
      <alignment horizontal="right" indent="1"/>
    </xf>
    <xf numFmtId="0" fontId="3" fillId="2" borderId="4" xfId="0" applyFont="1" applyFill="1" applyBorder="1" applyAlignment="1">
      <alignment horizontal="center"/>
    </xf>
    <xf numFmtId="0" fontId="3" fillId="2" borderId="4" xfId="0" applyFont="1" applyFill="1" applyBorder="1"/>
    <xf numFmtId="3" fontId="3" fillId="2" borderId="4" xfId="1" applyNumberFormat="1" applyFont="1" applyFill="1" applyBorder="1" applyAlignment="1">
      <alignment horizontal="right" indent="1"/>
    </xf>
    <xf numFmtId="3" fontId="3" fillId="2" borderId="0" xfId="1" applyNumberFormat="1" applyFont="1" applyFill="1" applyBorder="1" applyAlignment="1">
      <alignment horizontal="right" indent="1"/>
    </xf>
    <xf numFmtId="165" fontId="3" fillId="2" borderId="3" xfId="1" applyNumberFormat="1" applyFont="1" applyFill="1" applyBorder="1" applyAlignment="1">
      <alignment horizontal="right" indent="1"/>
    </xf>
    <xf numFmtId="165" fontId="3" fillId="2" borderId="0" xfId="1" applyNumberFormat="1" applyFont="1" applyFill="1" applyBorder="1" applyAlignment="1">
      <alignment horizontal="right" indent="1"/>
    </xf>
    <xf numFmtId="165" fontId="3" fillId="2" borderId="3" xfId="0" applyNumberFormat="1" applyFont="1" applyFill="1" applyBorder="1" applyAlignment="1">
      <alignment horizontal="right" indent="1"/>
    </xf>
    <xf numFmtId="0" fontId="3" fillId="5" borderId="3" xfId="0" applyFont="1" applyFill="1" applyBorder="1" applyAlignment="1">
      <alignment horizontal="center" wrapText="1"/>
    </xf>
    <xf numFmtId="0" fontId="3" fillId="6" borderId="0" xfId="0" applyFont="1" applyFill="1" applyBorder="1" applyAlignment="1">
      <alignment horizontal="center"/>
    </xf>
    <xf numFmtId="0" fontId="3" fillId="6" borderId="2" xfId="0" applyFont="1" applyFill="1" applyBorder="1" applyAlignment="1">
      <alignment horizontal="center"/>
    </xf>
    <xf numFmtId="0" fontId="5" fillId="2" borderId="0" xfId="0" applyFont="1" applyFill="1" applyAlignment="1">
      <alignment horizontal="centerContinuous"/>
    </xf>
    <xf numFmtId="0" fontId="5" fillId="7" borderId="0" xfId="0" applyFont="1" applyFill="1"/>
    <xf numFmtId="0" fontId="3" fillId="7" borderId="0" xfId="0" applyFont="1" applyFill="1"/>
    <xf numFmtId="0" fontId="3" fillId="7" borderId="0" xfId="0" applyFont="1" applyFill="1" applyBorder="1"/>
    <xf numFmtId="0" fontId="8" fillId="8" borderId="0" xfId="2" applyFont="1" applyFill="1" applyBorder="1"/>
    <xf numFmtId="0" fontId="10" fillId="8" borderId="0" xfId="3" applyFont="1" applyFill="1" applyBorder="1"/>
    <xf numFmtId="0" fontId="10" fillId="8" borderId="0" xfId="3" applyFont="1" applyFill="1" applyBorder="1" applyAlignment="1">
      <alignment horizontal="left"/>
    </xf>
    <xf numFmtId="0" fontId="8" fillId="8" borderId="0" xfId="2" applyFont="1" applyFill="1" applyBorder="1" applyAlignment="1">
      <alignment wrapText="1"/>
    </xf>
    <xf numFmtId="0" fontId="8" fillId="0" borderId="0" xfId="2" applyFont="1"/>
    <xf numFmtId="167" fontId="11" fillId="8" borderId="0" xfId="3" applyNumberFormat="1" applyFont="1" applyFill="1" applyBorder="1" applyAlignment="1">
      <alignment horizontal="left"/>
    </xf>
    <xf numFmtId="167" fontId="10" fillId="8" borderId="0" xfId="3" applyNumberFormat="1" applyFont="1" applyFill="1" applyBorder="1" applyAlignment="1">
      <alignment horizontal="left"/>
    </xf>
    <xf numFmtId="0" fontId="12" fillId="8" borderId="0" xfId="2" applyFont="1" applyFill="1" applyBorder="1" applyAlignment="1">
      <alignment horizontal="left" vertical="center"/>
    </xf>
    <xf numFmtId="0" fontId="13" fillId="8" borderId="0" xfId="2" applyFont="1" applyFill="1" applyBorder="1" applyAlignment="1">
      <alignment horizontal="left" vertical="center"/>
    </xf>
    <xf numFmtId="0" fontId="8" fillId="8" borderId="0" xfId="2" applyFont="1" applyFill="1" applyBorder="1" applyAlignment="1">
      <alignment horizontal="centerContinuous"/>
    </xf>
    <xf numFmtId="0" fontId="8" fillId="8" borderId="0" xfId="2" applyFont="1" applyFill="1" applyBorder="1" applyAlignment="1">
      <alignment horizontal="center" wrapText="1"/>
    </xf>
    <xf numFmtId="0" fontId="14" fillId="2" borderId="0" xfId="0" applyFont="1" applyFill="1"/>
    <xf numFmtId="0" fontId="6" fillId="2" borderId="0" xfId="0" applyFont="1" applyFill="1"/>
    <xf numFmtId="168" fontId="3" fillId="2" borderId="3" xfId="0" applyNumberFormat="1" applyFont="1" applyFill="1" applyBorder="1" applyAlignment="1">
      <alignment horizontal="right" indent="2"/>
    </xf>
    <xf numFmtId="165" fontId="3" fillId="2" borderId="0" xfId="0" applyNumberFormat="1" applyFont="1" applyFill="1" applyBorder="1"/>
    <xf numFmtId="0" fontId="4" fillId="3" borderId="5" xfId="0" applyFont="1" applyFill="1" applyBorder="1" applyAlignment="1"/>
    <xf numFmtId="3" fontId="3" fillId="2" borderId="3" xfId="0" applyNumberFormat="1" applyFont="1" applyFill="1" applyBorder="1" applyAlignment="1">
      <alignment horizontal="right" indent="2"/>
    </xf>
    <xf numFmtId="167" fontId="10" fillId="8" borderId="0" xfId="3" applyNumberFormat="1" applyFont="1" applyFill="1" applyBorder="1" applyAlignment="1">
      <alignment horizontal="left"/>
    </xf>
    <xf numFmtId="0" fontId="10" fillId="8" borderId="0" xfId="3" applyFont="1" applyFill="1" applyBorder="1"/>
    <xf numFmtId="0" fontId="3" fillId="2" borderId="0" xfId="0" applyFont="1" applyFill="1" applyAlignment="1">
      <alignment wrapText="1"/>
    </xf>
    <xf numFmtId="0" fontId="3" fillId="2" borderId="0" xfId="0" applyFont="1" applyFill="1" applyAlignment="1">
      <alignment horizontal="left" wrapText="1"/>
    </xf>
    <xf numFmtId="0" fontId="5" fillId="2" borderId="0" xfId="0" applyFont="1" applyFill="1" applyAlignment="1">
      <alignment horizontal="center"/>
    </xf>
    <xf numFmtId="0" fontId="3" fillId="2" borderId="0" xfId="0" applyFont="1" applyFill="1" applyAlignment="1">
      <alignment horizontal="left" vertical="top" wrapText="1"/>
    </xf>
    <xf numFmtId="0" fontId="3" fillId="2" borderId="0" xfId="0" applyFont="1" applyFill="1" applyAlignment="1">
      <alignment vertical="top" wrapText="1"/>
    </xf>
    <xf numFmtId="0" fontId="0" fillId="2" borderId="0" xfId="0" applyFill="1" applyAlignment="1">
      <alignment wrapText="1"/>
    </xf>
  </cellXfs>
  <cellStyles count="4">
    <cellStyle name="Normal" xfId="0" builtinId="0"/>
    <cellStyle name="Normal 2" xfId="2"/>
    <cellStyle name="Normal 2 3" xfId="3"/>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0</xdr:colOff>
      <xdr:row>6</xdr:row>
      <xdr:rowOff>352425</xdr:rowOff>
    </xdr:from>
    <xdr:to>
      <xdr:col>12</xdr:col>
      <xdr:colOff>133350</xdr:colOff>
      <xdr:row>13</xdr:row>
      <xdr:rowOff>161925</xdr:rowOff>
    </xdr:to>
    <xdr:sp macro="" textlink="">
      <xdr:nvSpPr>
        <xdr:cNvPr id="2" name="TextBox 1"/>
        <xdr:cNvSpPr txBox="1"/>
      </xdr:nvSpPr>
      <xdr:spPr>
        <a:xfrm>
          <a:off x="4105275" y="1495425"/>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xdr:colOff>
      <xdr:row>12</xdr:row>
      <xdr:rowOff>9525</xdr:rowOff>
    </xdr:from>
    <xdr:to>
      <xdr:col>14</xdr:col>
      <xdr:colOff>9525</xdr:colOff>
      <xdr:row>18</xdr:row>
      <xdr:rowOff>180975</xdr:rowOff>
    </xdr:to>
    <xdr:sp macro="" textlink="">
      <xdr:nvSpPr>
        <xdr:cNvPr id="2" name="TextBox 1"/>
        <xdr:cNvSpPr txBox="1"/>
      </xdr:nvSpPr>
      <xdr:spPr>
        <a:xfrm>
          <a:off x="4000500" y="1724025"/>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9525</xdr:colOff>
      <xdr:row>11</xdr:row>
      <xdr:rowOff>180975</xdr:rowOff>
    </xdr:from>
    <xdr:to>
      <xdr:col>17</xdr:col>
      <xdr:colOff>219075</xdr:colOff>
      <xdr:row>18</xdr:row>
      <xdr:rowOff>161925</xdr:rowOff>
    </xdr:to>
    <xdr:sp macro="" textlink="">
      <xdr:nvSpPr>
        <xdr:cNvPr id="2" name="TextBox 1"/>
        <xdr:cNvSpPr txBox="1"/>
      </xdr:nvSpPr>
      <xdr:spPr>
        <a:xfrm>
          <a:off x="3971925" y="1704975"/>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7"/>
  <sheetViews>
    <sheetView tabSelected="1" workbookViewId="0"/>
  </sheetViews>
  <sheetFormatPr defaultRowHeight="15" x14ac:dyDescent="0.25"/>
  <cols>
    <col min="1" max="2" width="1.7109375" style="6" customWidth="1"/>
    <col min="3" max="3" width="16.7109375" style="6" customWidth="1"/>
    <col min="4" max="4" width="37.140625" style="6" customWidth="1"/>
    <col min="5" max="5" width="144.140625" style="6" customWidth="1"/>
    <col min="6" max="6" width="125.85546875" style="6" customWidth="1"/>
    <col min="7" max="16384" width="9.140625" style="6"/>
  </cols>
  <sheetData>
    <row r="1" spans="1:42" s="57" customFormat="1" ht="12.75" customHeight="1" x14ac:dyDescent="0.2">
      <c r="A1" s="53"/>
      <c r="B1" s="71" t="s">
        <v>76</v>
      </c>
      <c r="C1" s="71"/>
      <c r="D1" s="55" t="s">
        <v>72</v>
      </c>
      <c r="E1" s="54"/>
      <c r="F1" s="56"/>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row>
    <row r="2" spans="1:42" s="57" customFormat="1" ht="12.75" customHeight="1" x14ac:dyDescent="0.2">
      <c r="A2" s="53"/>
      <c r="B2" s="71" t="s">
        <v>77</v>
      </c>
      <c r="C2" s="71"/>
      <c r="D2" s="70">
        <v>44287</v>
      </c>
      <c r="E2" s="70"/>
      <c r="F2" s="56"/>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row>
    <row r="3" spans="1:42" s="57" customFormat="1" ht="12.75" customHeight="1" x14ac:dyDescent="0.2">
      <c r="A3" s="53"/>
      <c r="B3" s="71" t="s">
        <v>78</v>
      </c>
      <c r="C3" s="71"/>
      <c r="D3" s="58" t="s">
        <v>79</v>
      </c>
      <c r="E3" s="59"/>
      <c r="F3" s="56"/>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row>
    <row r="4" spans="1:42" s="57" customFormat="1" ht="12.75" x14ac:dyDescent="0.2">
      <c r="A4" s="53"/>
      <c r="B4" s="53"/>
      <c r="C4" s="54"/>
      <c r="D4" s="58"/>
      <c r="E4" s="59"/>
      <c r="F4" s="56"/>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row>
    <row r="5" spans="1:42" s="57" customFormat="1" ht="18.75" x14ac:dyDescent="0.2">
      <c r="A5" s="53"/>
      <c r="B5" s="60" t="s">
        <v>88</v>
      </c>
      <c r="C5" s="60"/>
      <c r="D5" s="58"/>
      <c r="E5" s="59"/>
      <c r="F5" s="56"/>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row>
    <row r="6" spans="1:42" s="57" customFormat="1" ht="18" customHeight="1" x14ac:dyDescent="0.2">
      <c r="A6" s="53"/>
      <c r="B6" s="61" t="s">
        <v>79</v>
      </c>
      <c r="C6" s="61"/>
      <c r="D6" s="62"/>
      <c r="E6" s="62"/>
      <c r="F6" s="63"/>
      <c r="G6" s="62"/>
      <c r="H6" s="62"/>
      <c r="I6" s="62"/>
      <c r="J6" s="62"/>
      <c r="K6" s="62"/>
      <c r="L6" s="62"/>
      <c r="M6" s="62"/>
      <c r="N6" s="62"/>
      <c r="O6" s="62"/>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row>
    <row r="8" spans="1:42" ht="18.75" x14ac:dyDescent="0.3">
      <c r="B8" s="64" t="s">
        <v>80</v>
      </c>
    </row>
    <row r="10" spans="1:42" x14ac:dyDescent="0.25">
      <c r="B10" s="6" t="s">
        <v>83</v>
      </c>
    </row>
    <row r="11" spans="1:42" x14ac:dyDescent="0.25">
      <c r="C11" s="21" t="s">
        <v>84</v>
      </c>
    </row>
    <row r="12" spans="1:42" x14ac:dyDescent="0.25">
      <c r="C12" s="6" t="s">
        <v>85</v>
      </c>
    </row>
    <row r="13" spans="1:42" x14ac:dyDescent="0.25">
      <c r="C13" s="21" t="s">
        <v>86</v>
      </c>
    </row>
    <row r="15" spans="1:42" x14ac:dyDescent="0.25">
      <c r="B15" s="65" t="s">
        <v>87</v>
      </c>
    </row>
    <row r="16" spans="1:42" x14ac:dyDescent="0.25">
      <c r="C16" s="6" t="s">
        <v>81</v>
      </c>
    </row>
    <row r="17" spans="3:3" x14ac:dyDescent="0.25">
      <c r="C17" s="6" t="s">
        <v>82</v>
      </c>
    </row>
  </sheetData>
  <mergeCells count="4">
    <mergeCell ref="D2:E2"/>
    <mergeCell ref="B1:C1"/>
    <mergeCell ref="B2:C2"/>
    <mergeCell ref="B3:C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7"/>
  <sheetViews>
    <sheetView topLeftCell="E1" workbookViewId="0">
      <selection activeCell="E1" sqref="E1"/>
    </sheetView>
  </sheetViews>
  <sheetFormatPr defaultRowHeight="15" outlineLevelRow="1" outlineLevelCol="1" x14ac:dyDescent="0.25"/>
  <cols>
    <col min="1" max="1" width="9.140625" style="51" hidden="1" customWidth="1" outlineLevel="1"/>
    <col min="2" max="3" width="18.7109375" style="51" hidden="1" customWidth="1" outlineLevel="1"/>
    <col min="4" max="4" width="16.5703125" style="51" hidden="1" customWidth="1" outlineLevel="1"/>
    <col min="5" max="5" width="6.140625" style="6" customWidth="1" collapsed="1"/>
    <col min="6" max="6" width="5.85546875" style="6" customWidth="1"/>
    <col min="7" max="7" width="14.5703125" style="6" customWidth="1"/>
    <col min="8" max="8" width="35" style="6" customWidth="1"/>
    <col min="9" max="9" width="28.28515625" style="6" customWidth="1"/>
    <col min="10" max="10" width="21" style="6" customWidth="1"/>
    <col min="11" max="11" width="19" style="6" customWidth="1"/>
    <col min="12" max="12" width="18" style="6" customWidth="1"/>
    <col min="13" max="13" width="9.140625" style="6"/>
    <col min="14" max="14" width="9.140625" style="6" customWidth="1"/>
    <col min="15" max="16384" width="9.140625" style="6"/>
  </cols>
  <sheetData>
    <row r="1" spans="1:19" x14ac:dyDescent="0.25">
      <c r="B1" s="50"/>
      <c r="C1" s="50"/>
      <c r="D1" s="52"/>
      <c r="I1" s="13"/>
      <c r="J1" s="13"/>
    </row>
    <row r="2" spans="1:19" x14ac:dyDescent="0.25">
      <c r="B2" s="50"/>
      <c r="C2" s="50"/>
      <c r="F2" s="4" t="s">
        <v>91</v>
      </c>
      <c r="G2" s="5"/>
      <c r="H2" s="5"/>
      <c r="I2" s="5"/>
      <c r="J2" s="5"/>
      <c r="K2" s="5"/>
      <c r="L2" s="5"/>
    </row>
    <row r="3" spans="1:19" x14ac:dyDescent="0.25">
      <c r="B3" s="50"/>
      <c r="C3" s="50"/>
      <c r="F3" s="4" t="s">
        <v>49</v>
      </c>
      <c r="G3" s="5"/>
      <c r="H3" s="5"/>
      <c r="I3" s="5"/>
      <c r="J3" s="5"/>
      <c r="K3" s="5"/>
      <c r="L3" s="5"/>
    </row>
    <row r="4" spans="1:19" x14ac:dyDescent="0.25">
      <c r="B4" s="50"/>
      <c r="C4" s="50"/>
      <c r="F4" s="74" t="s">
        <v>107</v>
      </c>
      <c r="G4" s="74"/>
      <c r="H4" s="74"/>
      <c r="I4" s="74"/>
      <c r="J4" s="74"/>
      <c r="K4" s="74"/>
      <c r="L4" s="74"/>
    </row>
    <row r="7" spans="1:19" ht="28.5" x14ac:dyDescent="0.25">
      <c r="F7" s="24" t="s">
        <v>51</v>
      </c>
      <c r="G7" s="22"/>
      <c r="H7" s="22" t="s">
        <v>103</v>
      </c>
      <c r="I7" s="23" t="s">
        <v>58</v>
      </c>
      <c r="J7" s="23" t="s">
        <v>50</v>
      </c>
      <c r="K7" s="23" t="s">
        <v>54</v>
      </c>
      <c r="L7" s="23" t="s">
        <v>55</v>
      </c>
    </row>
    <row r="8" spans="1:19" hidden="1" outlineLevel="1" x14ac:dyDescent="0.25">
      <c r="A8" s="51" t="s">
        <v>7</v>
      </c>
      <c r="B8" s="51" t="s">
        <v>8</v>
      </c>
      <c r="C8" s="51" t="s">
        <v>0</v>
      </c>
      <c r="D8" s="51" t="s">
        <v>1</v>
      </c>
      <c r="F8" s="8"/>
      <c r="G8" s="9"/>
      <c r="H8" s="9"/>
      <c r="I8" s="9" t="s">
        <v>11</v>
      </c>
      <c r="J8" s="9" t="s">
        <v>12</v>
      </c>
      <c r="K8" s="9" t="s">
        <v>13</v>
      </c>
      <c r="L8" s="9"/>
    </row>
    <row r="9" spans="1:19" collapsed="1" x14ac:dyDescent="0.25">
      <c r="A9" s="51" t="s">
        <v>5</v>
      </c>
      <c r="B9" s="51" t="s">
        <v>17</v>
      </c>
      <c r="C9" s="51" t="s">
        <v>4</v>
      </c>
      <c r="D9" s="51" t="s">
        <v>3</v>
      </c>
      <c r="F9" s="8" t="s">
        <v>17</v>
      </c>
      <c r="G9" s="9" t="s">
        <v>100</v>
      </c>
      <c r="H9" s="9" t="s">
        <v>105</v>
      </c>
      <c r="I9" s="66">
        <f>AVERAGEIFS('3Yr_Avg_$kWYr'!$F:$F,'3Yr_Avg_$kWYr'!$B:$B,"="&amp;$A9,'3Yr_Avg_$kWYr'!$C:$C,"="&amp;$B9,'3Yr_Avg_$kWYr'!$J:$J,"="&amp;$C9,'3Yr_Avg_$kWYr'!$K:$K,"="&amp;$D9)+2.04</f>
        <v>7.6358966361752296</v>
      </c>
      <c r="J9" s="10">
        <f>AVERAGEIFS('3Yr_Avg_$kWYr'!$G:$G,'3Yr_Avg_$kWYr'!$B:$B,"="&amp;$A9,'3Yr_Avg_$kWYr'!$C:$C,"="&amp;$B9,'3Yr_Avg_$kWYr'!$J:$J,"="&amp;$C9,'3Yr_Avg_$kWYr'!$K:$K,"="&amp;$D9)</f>
        <v>76</v>
      </c>
      <c r="K9" s="10">
        <f>AVERAGEIFS('3Yr_Avg_$kWYr'!$H:$H,'3Yr_Avg_$kWYr'!$B:$B,"="&amp;$A9,'3Yr_Avg_$kWYr'!$C:$C,"="&amp;$B9,'3Yr_Avg_$kWYr'!$J:$J,"="&amp;$C9,'3Yr_Avg_$kWYr'!$K:$K,"="&amp;$D9)</f>
        <v>13</v>
      </c>
      <c r="L9" s="17">
        <f>IFERROR(J9/K9, "-")</f>
        <v>5.8461538461538458</v>
      </c>
      <c r="M9" s="11"/>
      <c r="N9" s="11"/>
      <c r="P9" s="11"/>
      <c r="Q9" s="11"/>
      <c r="R9" s="11"/>
      <c r="S9" s="11"/>
    </row>
    <row r="10" spans="1:19" x14ac:dyDescent="0.25">
      <c r="A10" s="51" t="s">
        <v>2</v>
      </c>
      <c r="B10" s="51" t="s">
        <v>22</v>
      </c>
      <c r="C10" s="51" t="s">
        <v>3</v>
      </c>
      <c r="D10" s="51" t="s">
        <v>4</v>
      </c>
      <c r="F10" s="8" t="s">
        <v>52</v>
      </c>
      <c r="G10" s="9" t="s">
        <v>102</v>
      </c>
      <c r="H10" s="9" t="s">
        <v>104</v>
      </c>
      <c r="I10" s="66">
        <f>AVERAGEIFS('3Yr_Avg_$kWYr'!$F:$F,'3Yr_Avg_$kWYr'!$B:$B,"="&amp;$A10,'3Yr_Avg_$kWYr'!$C:$C,"="&amp;$B10,'3Yr_Avg_$kWYr'!$J:$J,"="&amp;$C10,'3Yr_Avg_$kWYr'!$K:$K,"="&amp;$D10)+2.04</f>
        <v>27.53231058830492</v>
      </c>
      <c r="J10" s="10">
        <f>AVERAGEIFS('3Yr_Avg_$kWYr'!$G:$G,'3Yr_Avg_$kWYr'!$B:$B,"="&amp;$A10,'3Yr_Avg_$kWYr'!$C:$C,"="&amp;$B10,'3Yr_Avg_$kWYr'!$J:$J,"="&amp;$C10,'3Yr_Avg_$kWYr'!$K:$K,"="&amp;$D10)</f>
        <v>144</v>
      </c>
      <c r="K10" s="10">
        <f>AVERAGEIFS('3Yr_Avg_$kWYr'!$H:$H,'3Yr_Avg_$kWYr'!$B:$B,"="&amp;$A10,'3Yr_Avg_$kWYr'!$C:$C,"="&amp;$B10,'3Yr_Avg_$kWYr'!$J:$J,"="&amp;$C10,'3Yr_Avg_$kWYr'!$K:$K,"="&amp;$D10)</f>
        <v>7.6666666666666661</v>
      </c>
      <c r="L10" s="17">
        <f t="shared" ref="L10:L12" si="0">IFERROR(J10/K10, "-")</f>
        <v>18.782608695652176</v>
      </c>
      <c r="M10" s="11"/>
      <c r="N10" s="11"/>
      <c r="P10" s="11"/>
      <c r="Q10" s="11"/>
      <c r="R10" s="11"/>
      <c r="S10" s="11"/>
    </row>
    <row r="11" spans="1:19" x14ac:dyDescent="0.25">
      <c r="A11" s="51" t="s">
        <v>2</v>
      </c>
      <c r="B11" s="51" t="s">
        <v>23</v>
      </c>
      <c r="C11" s="51" t="s">
        <v>3</v>
      </c>
      <c r="D11" s="51" t="s">
        <v>4</v>
      </c>
      <c r="F11" s="8" t="s">
        <v>23</v>
      </c>
      <c r="G11" s="9" t="s">
        <v>25</v>
      </c>
      <c r="H11" s="9" t="s">
        <v>104</v>
      </c>
      <c r="I11" s="66">
        <f>AVERAGEIFS('3Yr_Avg_$kWYr'!$F:$F,'3Yr_Avg_$kWYr'!$B:$B,"="&amp;$A11,'3Yr_Avg_$kWYr'!$C:$C,"="&amp;$B11,'3Yr_Avg_$kWYr'!$J:$J,"="&amp;$C11,'3Yr_Avg_$kWYr'!$K:$K,"="&amp;$D11)+2.04</f>
        <v>29.03090622849119</v>
      </c>
      <c r="J11" s="10">
        <f>AVERAGEIFS('3Yr_Avg_$kWYr'!$G:$G,'3Yr_Avg_$kWYr'!$B:$B,"="&amp;$A11,'3Yr_Avg_$kWYr'!$C:$C,"="&amp;$B11,'3Yr_Avg_$kWYr'!$J:$J,"="&amp;$C11,'3Yr_Avg_$kWYr'!$K:$K,"="&amp;$D11)</f>
        <v>147.66666666666671</v>
      </c>
      <c r="K11" s="10">
        <f>AVERAGEIFS('3Yr_Avg_$kWYr'!$H:$H,'3Yr_Avg_$kWYr'!$B:$B,"="&amp;$A11,'3Yr_Avg_$kWYr'!$C:$C,"="&amp;$B11,'3Yr_Avg_$kWYr'!$J:$J,"="&amp;$C11,'3Yr_Avg_$kWYr'!$K:$K,"="&amp;$D11)</f>
        <v>9.3333333333333321</v>
      </c>
      <c r="L11" s="17">
        <f t="shared" si="0"/>
        <v>15.821428571428578</v>
      </c>
      <c r="M11" s="11"/>
      <c r="N11" s="11"/>
      <c r="P11" s="11"/>
      <c r="Q11" s="11"/>
      <c r="R11" s="11"/>
      <c r="S11" s="11"/>
    </row>
    <row r="12" spans="1:19" x14ac:dyDescent="0.25">
      <c r="A12" s="51" t="s">
        <v>2</v>
      </c>
      <c r="B12" s="51" t="s">
        <v>26</v>
      </c>
      <c r="C12" s="51" t="s">
        <v>3</v>
      </c>
      <c r="D12" s="51" t="s">
        <v>4</v>
      </c>
      <c r="F12" s="8" t="s">
        <v>26</v>
      </c>
      <c r="G12" s="9" t="s">
        <v>53</v>
      </c>
      <c r="H12" s="9" t="s">
        <v>104</v>
      </c>
      <c r="I12" s="66">
        <f>AVERAGEIFS('3Yr_Avg_$kWYr'!$F:$F,'3Yr_Avg_$kWYr'!$B:$B,"="&amp;$A12,'3Yr_Avg_$kWYr'!$C:$C,"="&amp;$B12,'3Yr_Avg_$kWYr'!$J:$J,"="&amp;$C12,'3Yr_Avg_$kWYr'!$K:$K,"="&amp;$D12)+2.04</f>
        <v>37.648888372757462</v>
      </c>
      <c r="J12" s="10">
        <f>AVERAGEIFS('3Yr_Avg_$kWYr'!$G:$G,'3Yr_Avg_$kWYr'!$B:$B,"="&amp;$A12,'3Yr_Avg_$kWYr'!$C:$C,"="&amp;$B12,'3Yr_Avg_$kWYr'!$J:$J,"="&amp;$C12,'3Yr_Avg_$kWYr'!$K:$K,"="&amp;$D12)</f>
        <v>262</v>
      </c>
      <c r="K12" s="10">
        <f>AVERAGEIFS('3Yr_Avg_$kWYr'!$H:$H,'3Yr_Avg_$kWYr'!$B:$B,"="&amp;$A12,'3Yr_Avg_$kWYr'!$C:$C,"="&amp;$B12,'3Yr_Avg_$kWYr'!$J:$J,"="&amp;$C12,'3Yr_Avg_$kWYr'!$K:$K,"="&amp;$D12)</f>
        <v>30.333333333333329</v>
      </c>
      <c r="L12" s="17">
        <f t="shared" si="0"/>
        <v>8.6373626373626387</v>
      </c>
      <c r="M12" s="11"/>
      <c r="N12" s="11"/>
      <c r="P12" s="11"/>
      <c r="Q12" s="11"/>
      <c r="R12" s="11"/>
      <c r="S12" s="11"/>
    </row>
    <row r="13" spans="1:19" x14ac:dyDescent="0.25">
      <c r="F13" s="12"/>
      <c r="G13" s="13"/>
      <c r="H13" s="13"/>
      <c r="I13" s="14"/>
      <c r="J13" s="15"/>
      <c r="K13" s="15"/>
    </row>
    <row r="14" spans="1:19" x14ac:dyDescent="0.25">
      <c r="F14" s="18" t="s">
        <v>56</v>
      </c>
    </row>
    <row r="15" spans="1:19" x14ac:dyDescent="0.25">
      <c r="F15" s="6" t="s">
        <v>93</v>
      </c>
    </row>
    <row r="16" spans="1:19" ht="15" customHeight="1" x14ac:dyDescent="0.25">
      <c r="F16" s="73" t="s">
        <v>106</v>
      </c>
      <c r="G16" s="73"/>
      <c r="H16" s="73"/>
      <c r="I16" s="73"/>
      <c r="J16" s="73"/>
      <c r="K16" s="73"/>
      <c r="L16" s="73"/>
    </row>
    <row r="17" spans="6:12" ht="45" customHeight="1" x14ac:dyDescent="0.25">
      <c r="F17" s="72" t="s">
        <v>109</v>
      </c>
      <c r="G17" s="72"/>
      <c r="H17" s="72"/>
      <c r="I17" s="72"/>
      <c r="J17" s="72"/>
      <c r="K17" s="72"/>
      <c r="L17" s="72"/>
    </row>
    <row r="18" spans="6:12" ht="30" customHeight="1" x14ac:dyDescent="0.25">
      <c r="F18" s="72"/>
      <c r="G18" s="72"/>
      <c r="H18" s="72"/>
      <c r="I18" s="72"/>
      <c r="J18" s="72"/>
      <c r="K18" s="72"/>
      <c r="L18" s="72"/>
    </row>
    <row r="19" spans="6:12" x14ac:dyDescent="0.25">
      <c r="I19" s="19"/>
      <c r="J19" s="20"/>
    </row>
    <row r="20" spans="6:12" x14ac:dyDescent="0.25">
      <c r="I20" s="19"/>
      <c r="J20" s="20"/>
    </row>
    <row r="21" spans="6:12" x14ac:dyDescent="0.25">
      <c r="I21" s="19"/>
      <c r="J21" s="20"/>
    </row>
    <row r="22" spans="6:12" x14ac:dyDescent="0.25">
      <c r="I22" s="19"/>
      <c r="J22" s="20"/>
    </row>
    <row r="23" spans="6:12" x14ac:dyDescent="0.25">
      <c r="I23" s="19"/>
      <c r="J23" s="20"/>
    </row>
    <row r="24" spans="6:12" x14ac:dyDescent="0.25">
      <c r="I24" s="19"/>
    </row>
    <row r="25" spans="6:12" x14ac:dyDescent="0.25">
      <c r="I25" s="19"/>
    </row>
    <row r="26" spans="6:12" x14ac:dyDescent="0.25">
      <c r="I26" s="16"/>
    </row>
    <row r="27" spans="6:12" x14ac:dyDescent="0.25">
      <c r="I27" s="16"/>
    </row>
  </sheetData>
  <mergeCells count="4">
    <mergeCell ref="F18:L18"/>
    <mergeCell ref="F16:L16"/>
    <mergeCell ref="F17:L17"/>
    <mergeCell ref="F4:L4"/>
  </mergeCells>
  <pageMargins left="0.7" right="0.7" top="0.75" bottom="0.75" header="0.3" footer="0.3"/>
  <pageSetup scale="6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0"/>
  <sheetViews>
    <sheetView topLeftCell="E1" workbookViewId="0">
      <selection activeCell="E1" sqref="E1"/>
    </sheetView>
  </sheetViews>
  <sheetFormatPr defaultRowHeight="15" outlineLevelRow="1" outlineLevelCol="1" x14ac:dyDescent="0.25"/>
  <cols>
    <col min="1" max="1" width="10.42578125" style="51" hidden="1" customWidth="1" outlineLevel="1"/>
    <col min="2" max="3" width="21.5703125" style="51" hidden="1" customWidth="1" outlineLevel="1"/>
    <col min="4" max="4" width="25.140625" style="51" hidden="1" customWidth="1" outlineLevel="1"/>
    <col min="5" max="5" width="4.7109375" style="6" customWidth="1" collapsed="1"/>
    <col min="6" max="6" width="6.28515625" style="6" customWidth="1"/>
    <col min="7" max="7" width="12.85546875" style="6" customWidth="1"/>
    <col min="8" max="8" width="36" style="6" customWidth="1"/>
    <col min="9" max="14" width="14.7109375" style="6" customWidth="1"/>
    <col min="15" max="16384" width="9.140625" style="6"/>
  </cols>
  <sheetData>
    <row r="2" spans="1:14" x14ac:dyDescent="0.25">
      <c r="B2" s="50"/>
      <c r="C2" s="50"/>
      <c r="F2" s="4" t="s">
        <v>91</v>
      </c>
      <c r="G2" s="4"/>
      <c r="H2" s="4"/>
      <c r="I2" s="5"/>
      <c r="J2" s="5"/>
      <c r="K2" s="5"/>
      <c r="L2" s="5"/>
      <c r="M2" s="5"/>
      <c r="N2" s="5"/>
    </row>
    <row r="3" spans="1:14" x14ac:dyDescent="0.25">
      <c r="B3" s="50"/>
      <c r="C3" s="50"/>
      <c r="F3" s="4" t="s">
        <v>75</v>
      </c>
      <c r="G3" s="4"/>
      <c r="H3" s="4"/>
      <c r="I3" s="5"/>
      <c r="J3" s="5"/>
      <c r="K3" s="5"/>
      <c r="L3" s="5"/>
      <c r="M3" s="5"/>
      <c r="N3" s="5"/>
    </row>
    <row r="4" spans="1:14" x14ac:dyDescent="0.25">
      <c r="B4" s="50"/>
      <c r="C4" s="50"/>
      <c r="F4" s="74" t="s">
        <v>107</v>
      </c>
      <c r="G4" s="74"/>
      <c r="H4" s="74"/>
      <c r="I4" s="74"/>
      <c r="J4" s="74"/>
      <c r="K4" s="74"/>
      <c r="L4" s="74"/>
      <c r="M4" s="74"/>
      <c r="N4" s="74"/>
    </row>
    <row r="5" spans="1:14" x14ac:dyDescent="0.25">
      <c r="B5" s="50"/>
      <c r="C5" s="50"/>
      <c r="F5" s="49"/>
      <c r="G5" s="49"/>
      <c r="H5" s="4"/>
      <c r="I5" s="5"/>
      <c r="J5" s="5"/>
      <c r="K5" s="5"/>
      <c r="L5" s="5"/>
      <c r="M5" s="5"/>
      <c r="N5" s="5"/>
    </row>
    <row r="6" spans="1:14" x14ac:dyDescent="0.25">
      <c r="F6" s="4"/>
      <c r="G6" s="4"/>
      <c r="H6" s="4"/>
      <c r="I6" s="5"/>
      <c r="J6" s="5"/>
      <c r="K6" s="5"/>
      <c r="L6" s="5"/>
      <c r="M6" s="5"/>
      <c r="N6" s="5"/>
    </row>
    <row r="7" spans="1:14" hidden="1" outlineLevel="1" x14ac:dyDescent="0.25">
      <c r="B7" s="50"/>
      <c r="C7" s="50"/>
      <c r="F7" s="4"/>
      <c r="G7" s="4"/>
      <c r="H7" s="4"/>
      <c r="I7" s="25">
        <v>1</v>
      </c>
      <c r="J7" s="25">
        <v>1</v>
      </c>
      <c r="K7" s="25">
        <v>1</v>
      </c>
      <c r="L7" s="25">
        <v>1</v>
      </c>
      <c r="M7" s="25">
        <v>1</v>
      </c>
      <c r="N7" s="25">
        <v>1</v>
      </c>
    </row>
    <row r="8" spans="1:14" hidden="1" outlineLevel="1" x14ac:dyDescent="0.25">
      <c r="F8" s="4"/>
      <c r="G8" s="4"/>
      <c r="H8" s="5"/>
      <c r="I8" s="25" t="s">
        <v>47</v>
      </c>
      <c r="J8" s="25" t="s">
        <v>48</v>
      </c>
      <c r="K8" s="25"/>
      <c r="L8" s="25" t="s">
        <v>47</v>
      </c>
      <c r="M8" s="25" t="s">
        <v>48</v>
      </c>
      <c r="N8" s="25"/>
    </row>
    <row r="9" spans="1:14" collapsed="1" x14ac:dyDescent="0.25">
      <c r="F9" s="7" t="s">
        <v>62</v>
      </c>
      <c r="G9" s="7"/>
      <c r="H9" s="26"/>
      <c r="I9" s="26"/>
      <c r="J9" s="26"/>
      <c r="K9" s="26"/>
      <c r="L9" s="26"/>
      <c r="M9" s="26"/>
      <c r="N9" s="26"/>
    </row>
    <row r="10" spans="1:14" s="13" customFormat="1" x14ac:dyDescent="0.25">
      <c r="A10" s="52"/>
      <c r="B10" s="52"/>
      <c r="C10" s="52"/>
      <c r="D10" s="52"/>
      <c r="F10" s="27"/>
      <c r="G10" s="68"/>
      <c r="H10" s="28"/>
      <c r="I10" s="29" t="s">
        <v>59</v>
      </c>
      <c r="J10" s="29"/>
      <c r="K10" s="29"/>
      <c r="L10" s="29" t="s">
        <v>60</v>
      </c>
      <c r="M10" s="29"/>
      <c r="N10" s="29"/>
    </row>
    <row r="11" spans="1:14" x14ac:dyDescent="0.25">
      <c r="F11" s="7" t="s">
        <v>51</v>
      </c>
      <c r="G11" s="7"/>
      <c r="H11" s="7" t="s">
        <v>103</v>
      </c>
      <c r="I11" s="30" t="s">
        <v>47</v>
      </c>
      <c r="J11" s="30" t="s">
        <v>48</v>
      </c>
      <c r="K11" s="30" t="s">
        <v>61</v>
      </c>
      <c r="L11" s="30" t="s">
        <v>47</v>
      </c>
      <c r="M11" s="30" t="s">
        <v>48</v>
      </c>
      <c r="N11" s="30" t="s">
        <v>61</v>
      </c>
    </row>
    <row r="12" spans="1:14" hidden="1" outlineLevel="1" x14ac:dyDescent="0.25">
      <c r="A12" s="51" t="s">
        <v>7</v>
      </c>
      <c r="B12" s="51" t="s">
        <v>8</v>
      </c>
      <c r="C12" s="51" t="s">
        <v>0</v>
      </c>
      <c r="D12" s="51" t="s">
        <v>1</v>
      </c>
      <c r="F12" s="7"/>
      <c r="G12" s="7"/>
      <c r="H12" s="7"/>
      <c r="I12" s="30" t="s">
        <v>32</v>
      </c>
      <c r="J12" s="30" t="s">
        <v>32</v>
      </c>
      <c r="K12" s="30" t="s">
        <v>32</v>
      </c>
      <c r="L12" s="30" t="s">
        <v>31</v>
      </c>
      <c r="M12" s="30" t="s">
        <v>31</v>
      </c>
      <c r="N12" s="30" t="s">
        <v>31</v>
      </c>
    </row>
    <row r="13" spans="1:14" s="13" customFormat="1" collapsed="1" x14ac:dyDescent="0.25">
      <c r="A13" s="51" t="s">
        <v>5</v>
      </c>
      <c r="B13" s="51" t="s">
        <v>17</v>
      </c>
      <c r="C13" s="51" t="s">
        <v>4</v>
      </c>
      <c r="D13" s="51" t="s">
        <v>3</v>
      </c>
      <c r="E13" s="6"/>
      <c r="F13" s="8" t="s">
        <v>17</v>
      </c>
      <c r="G13" s="9" t="s">
        <v>100</v>
      </c>
      <c r="H13" s="9" t="s">
        <v>105</v>
      </c>
      <c r="I13" s="69">
        <f>AVERAGEIFS('FuelType_EngOnly_$kWYr'!$I:$I,'FuelType_EngOnly_$kWYr'!$B:$B,"="&amp;$A13,'FuelType_EngOnly_$kWYr'!$C:$C,"="&amp;$B13,'FuelType_EngOnly_$kWYr'!$K:$K,"="&amp;$C13,'FuelType_EngOnly_$kWYr'!$L:$L,"="&amp;$D13,'FuelType_EngOnly_$kWYr'!$G:$G,"="&amp;I$8,'FuelType_EngOnly_$kWYr'!$F:$F,"="&amp;I$7)</f>
        <v>203</v>
      </c>
      <c r="J13" s="69" t="str">
        <f>IFERROR(AVERAGEIFS('FuelType_EngOnly_$kWYr'!$I:$I,'FuelType_EngOnly_$kWYr'!$B:$B,"="&amp;$A13,'FuelType_EngOnly_$kWYr'!$C:$C,"="&amp;$B13,'FuelType_EngOnly_$kWYr'!$K:$K,"="&amp;$C13,'FuelType_EngOnly_$kWYr'!$L:$L,"="&amp;$D13,'FuelType_EngOnly_$kWYr'!$G:$G,"="&amp;J$8,'FuelType_EngOnly_$kWYr'!$F:$F,"="&amp;J$7),"-")</f>
        <v>-</v>
      </c>
      <c r="K13" s="69">
        <f>IFERROR(I13+J13,I13)</f>
        <v>203</v>
      </c>
      <c r="L13" s="66">
        <f>AVERAGEIFS('FuelType_EngOnly_$kWYr'!$H:$H,'FuelType_EngOnly_$kWYr'!$B:$B,"="&amp;$A13,'FuelType_EngOnly_$kWYr'!$C:$C,"="&amp;$B13,'FuelType_EngOnly_$kWYr'!$K:$K,"="&amp;$C13,'FuelType_EngOnly_$kWYr'!$L:$L,"="&amp;$D13,'FuelType_EngOnly_$kWYr'!$G:$G,"="&amp;L$8,'FuelType_EngOnly_$kWYr'!$F:$F,"="&amp;L$7)</f>
        <v>10.92234561885893</v>
      </c>
      <c r="M13" s="66" t="str">
        <f>IFERROR(AVERAGEIFS('FuelType_EngOnly_$kWYr'!$H:$H,'FuelType_EngOnly_$kWYr'!$B:$B,"="&amp;$A13,'FuelType_EngOnly_$kWYr'!$C:$C,"="&amp;$B13,'FuelType_EngOnly_$kWYr'!$K:$K,"="&amp;$C13,'FuelType_EngOnly_$kWYr'!$L:$L,"="&amp;$D13,'FuelType_EngOnly_$kWYr'!$G:$G,"="&amp;M$8,'FuelType_EngOnly_$kWYr'!$F:$F,"="&amp;M$7),"-")</f>
        <v>-</v>
      </c>
      <c r="N13" s="66">
        <f>IFERROR(L13+M13,L13)</f>
        <v>10.92234561885893</v>
      </c>
    </row>
    <row r="14" spans="1:14" s="13" customFormat="1" x14ac:dyDescent="0.25">
      <c r="A14" s="51" t="s">
        <v>2</v>
      </c>
      <c r="B14" s="51" t="s">
        <v>22</v>
      </c>
      <c r="C14" s="51" t="s">
        <v>3</v>
      </c>
      <c r="D14" s="51" t="s">
        <v>4</v>
      </c>
      <c r="E14" s="6"/>
      <c r="F14" s="8" t="s">
        <v>52</v>
      </c>
      <c r="G14" s="9" t="s">
        <v>102</v>
      </c>
      <c r="H14" s="9" t="s">
        <v>104</v>
      </c>
      <c r="I14" s="69">
        <f>AVERAGEIFS('FuelType_EngOnly_$kWYr'!$I:$I,'FuelType_EngOnly_$kWYr'!$B:$B,"="&amp;$A14,'FuelType_EngOnly_$kWYr'!$C:$C,"="&amp;$B14,'FuelType_EngOnly_$kWYr'!$K:$K,"="&amp;$C14,'FuelType_EngOnly_$kWYr'!$L:$L,"="&amp;$D14,'FuelType_EngOnly_$kWYr'!$G:$G,"="&amp;I$8,'FuelType_EngOnly_$kWYr'!$F:$F,"="&amp;I$7)</f>
        <v>386</v>
      </c>
      <c r="J14" s="69" t="str">
        <f>IFERROR(AVERAGEIFS('FuelType_EngOnly_$kWYr'!$I:$I,'FuelType_EngOnly_$kWYr'!$B:$B,"="&amp;$A14,'FuelType_EngOnly_$kWYr'!$C:$C,"="&amp;$B14,'FuelType_EngOnly_$kWYr'!$K:$K,"="&amp;$C14,'FuelType_EngOnly_$kWYr'!$L:$L,"="&amp;$D14,'FuelType_EngOnly_$kWYr'!$G:$G,"="&amp;J$8,'FuelType_EngOnly_$kWYr'!$F:$F,"="&amp;J$7),"-")</f>
        <v>-</v>
      </c>
      <c r="K14" s="69">
        <f t="shared" ref="K14:K15" si="0">IFERROR(I14+J14,I14)</f>
        <v>386</v>
      </c>
      <c r="L14" s="66">
        <f>AVERAGEIFS('FuelType_EngOnly_$kWYr'!$H:$H,'FuelType_EngOnly_$kWYr'!$B:$B,"="&amp;$A14,'FuelType_EngOnly_$kWYr'!$C:$C,"="&amp;$B14,'FuelType_EngOnly_$kWYr'!$K:$K,"="&amp;$C14,'FuelType_EngOnly_$kWYr'!$L:$L,"="&amp;$D14,'FuelType_EngOnly_$kWYr'!$G:$G,"="&amp;L$8,'FuelType_EngOnly_$kWYr'!$F:$F,"="&amp;L$7)</f>
        <v>19.962510301660998</v>
      </c>
      <c r="M14" s="66" t="str">
        <f>IFERROR(AVERAGEIFS('FuelType_EngOnly_$kWYr'!$H:$H,'FuelType_EngOnly_$kWYr'!$B:$B,"="&amp;$A14,'FuelType_EngOnly_$kWYr'!$C:$C,"="&amp;$B14,'FuelType_EngOnly_$kWYr'!$K:$K,"="&amp;$C14,'FuelType_EngOnly_$kWYr'!$L:$L,"="&amp;$D14,'FuelType_EngOnly_$kWYr'!$G:$G,"="&amp;M$8,'FuelType_EngOnly_$kWYr'!$F:$F,"="&amp;M$7),"-")</f>
        <v>-</v>
      </c>
      <c r="N14" s="66">
        <f t="shared" ref="N14:N16" si="1">IFERROR(L14+M14,L14)</f>
        <v>19.962510301660998</v>
      </c>
    </row>
    <row r="15" spans="1:14" x14ac:dyDescent="0.25">
      <c r="A15" s="51" t="s">
        <v>2</v>
      </c>
      <c r="B15" s="51" t="s">
        <v>23</v>
      </c>
      <c r="C15" s="51" t="s">
        <v>3</v>
      </c>
      <c r="D15" s="51" t="s">
        <v>4</v>
      </c>
      <c r="F15" s="8" t="s">
        <v>23</v>
      </c>
      <c r="G15" s="9" t="s">
        <v>25</v>
      </c>
      <c r="H15" s="9" t="s">
        <v>104</v>
      </c>
      <c r="I15" s="69">
        <f>AVERAGEIFS('FuelType_EngOnly_$kWYr'!$I:$I,'FuelType_EngOnly_$kWYr'!$B:$B,"="&amp;$A15,'FuelType_EngOnly_$kWYr'!$C:$C,"="&amp;$B15,'FuelType_EngOnly_$kWYr'!$K:$K,"="&amp;$C15,'FuelType_EngOnly_$kWYr'!$L:$L,"="&amp;$D15,'FuelType_EngOnly_$kWYr'!$G:$G,"="&amp;I$8,'FuelType_EngOnly_$kWYr'!$F:$F,"="&amp;I$7)</f>
        <v>393</v>
      </c>
      <c r="J15" s="69" t="str">
        <f>IFERROR(AVERAGEIFS('FuelType_EngOnly_$kWYr'!$I:$I,'FuelType_EngOnly_$kWYr'!$B:$B,"="&amp;$A15,'FuelType_EngOnly_$kWYr'!$C:$C,"="&amp;$B15,'FuelType_EngOnly_$kWYr'!$K:$K,"="&amp;$C15,'FuelType_EngOnly_$kWYr'!$L:$L,"="&amp;$D15,'FuelType_EngOnly_$kWYr'!$G:$G,"="&amp;J$8,'FuelType_EngOnly_$kWYr'!$F:$F,"="&amp;J$7),"-")</f>
        <v>-</v>
      </c>
      <c r="K15" s="69">
        <f t="shared" si="0"/>
        <v>393</v>
      </c>
      <c r="L15" s="66">
        <f>AVERAGEIFS('FuelType_EngOnly_$kWYr'!$H:$H,'FuelType_EngOnly_$kWYr'!$B:$B,"="&amp;$A15,'FuelType_EngOnly_$kWYr'!$C:$C,"="&amp;$B15,'FuelType_EngOnly_$kWYr'!$K:$K,"="&amp;$C15,'FuelType_EngOnly_$kWYr'!$L:$L,"="&amp;$D15,'FuelType_EngOnly_$kWYr'!$G:$G,"="&amp;L$8,'FuelType_EngOnly_$kWYr'!$F:$F,"="&amp;L$7)</f>
        <v>22.19196239025958</v>
      </c>
      <c r="M15" s="66" t="str">
        <f>IFERROR(AVERAGEIFS('FuelType_EngOnly_$kWYr'!$H:$H,'FuelType_EngOnly_$kWYr'!$B:$B,"="&amp;$A15,'FuelType_EngOnly_$kWYr'!$C:$C,"="&amp;$B15,'FuelType_EngOnly_$kWYr'!$K:$K,"="&amp;$C15,'FuelType_EngOnly_$kWYr'!$L:$L,"="&amp;$D15,'FuelType_EngOnly_$kWYr'!$G:$G,"="&amp;M$8,'FuelType_EngOnly_$kWYr'!$F:$F,"="&amp;M$7),"-")</f>
        <v>-</v>
      </c>
      <c r="N15" s="66">
        <f t="shared" si="1"/>
        <v>22.19196239025958</v>
      </c>
    </row>
    <row r="16" spans="1:14" x14ac:dyDescent="0.25">
      <c r="A16" s="51" t="s">
        <v>2</v>
      </c>
      <c r="B16" s="51" t="s">
        <v>26</v>
      </c>
      <c r="C16" s="51" t="s">
        <v>3</v>
      </c>
      <c r="D16" s="51" t="s">
        <v>4</v>
      </c>
      <c r="F16" s="8" t="s">
        <v>26</v>
      </c>
      <c r="G16" s="9" t="s">
        <v>53</v>
      </c>
      <c r="H16" s="9" t="s">
        <v>104</v>
      </c>
      <c r="I16" s="69">
        <f>AVERAGEIFS('FuelType_EngOnly_$kWYr'!$I:$I,'FuelType_EngOnly_$kWYr'!$B:$B,"="&amp;$A16,'FuelType_EngOnly_$kWYr'!$C:$C,"="&amp;$B16,'FuelType_EngOnly_$kWYr'!$K:$K,"="&amp;$C16,'FuelType_EngOnly_$kWYr'!$L:$L,"="&amp;$D16,'FuelType_EngOnly_$kWYr'!$G:$G,"="&amp;I$8,'FuelType_EngOnly_$kWYr'!$F:$F,"="&amp;I$7)</f>
        <v>560</v>
      </c>
      <c r="J16" s="69" t="str">
        <f>IFERROR(AVERAGEIFS('FuelType_EngOnly_$kWYr'!$I:$I,'FuelType_EngOnly_$kWYr'!$B:$B,"="&amp;$A16,'FuelType_EngOnly_$kWYr'!$C:$C,"="&amp;$B16,'FuelType_EngOnly_$kWYr'!$K:$K,"="&amp;$C16,'FuelType_EngOnly_$kWYr'!$L:$L,"="&amp;$D16,'FuelType_EngOnly_$kWYr'!$G:$G,"="&amp;J$8,'FuelType_EngOnly_$kWYr'!$F:$F,"="&amp;J$7),"-")</f>
        <v>-</v>
      </c>
      <c r="K16" s="69">
        <f>IFERROR(I16+J16,I16)</f>
        <v>560</v>
      </c>
      <c r="L16" s="66">
        <f>AVERAGEIFS('FuelType_EngOnly_$kWYr'!$H:$H,'FuelType_EngOnly_$kWYr'!$B:$B,"="&amp;$A16,'FuelType_EngOnly_$kWYr'!$C:$C,"="&amp;$B16,'FuelType_EngOnly_$kWYr'!$K:$K,"="&amp;$C16,'FuelType_EngOnly_$kWYr'!$L:$L,"="&amp;$D16,'FuelType_EngOnly_$kWYr'!$G:$G,"="&amp;L$8,'FuelType_EngOnly_$kWYr'!$F:$F,"="&amp;L$7)</f>
        <v>35.560142306024687</v>
      </c>
      <c r="M16" s="66" t="str">
        <f>IFERROR(AVERAGEIFS('FuelType_EngOnly_$kWYr'!$H:$H,'FuelType_EngOnly_$kWYr'!$B:$B,"="&amp;$A16,'FuelType_EngOnly_$kWYr'!$C:$C,"="&amp;$B16,'FuelType_EngOnly_$kWYr'!$K:$K,"="&amp;$C16,'FuelType_EngOnly_$kWYr'!$L:$L,"="&amp;$D16,'FuelType_EngOnly_$kWYr'!$G:$G,"="&amp;M$8,'FuelType_EngOnly_$kWYr'!$F:$F,"="&amp;M$7),"-")</f>
        <v>-</v>
      </c>
      <c r="N16" s="66">
        <f t="shared" si="1"/>
        <v>35.560142306024687</v>
      </c>
    </row>
    <row r="18" spans="1:14" hidden="1" outlineLevel="1" x14ac:dyDescent="0.25">
      <c r="I18" s="6">
        <v>2</v>
      </c>
      <c r="J18" s="6">
        <v>2</v>
      </c>
      <c r="K18" s="6">
        <v>2</v>
      </c>
      <c r="L18" s="6">
        <v>2</v>
      </c>
      <c r="M18" s="6">
        <v>2</v>
      </c>
      <c r="N18" s="6">
        <v>2</v>
      </c>
    </row>
    <row r="19" spans="1:14" collapsed="1" x14ac:dyDescent="0.25">
      <c r="F19" s="7" t="s">
        <v>63</v>
      </c>
      <c r="G19" s="7"/>
      <c r="H19" s="26"/>
      <c r="I19" s="26"/>
      <c r="J19" s="26"/>
      <c r="K19" s="26"/>
      <c r="L19" s="26"/>
      <c r="M19" s="26"/>
      <c r="N19" s="26"/>
    </row>
    <row r="20" spans="1:14" s="13" customFormat="1" x14ac:dyDescent="0.25">
      <c r="A20" s="52"/>
      <c r="B20" s="52"/>
      <c r="C20" s="52"/>
      <c r="D20" s="52"/>
      <c r="F20" s="27"/>
      <c r="G20" s="68"/>
      <c r="H20" s="28"/>
      <c r="I20" s="29" t="s">
        <v>59</v>
      </c>
      <c r="J20" s="29"/>
      <c r="K20" s="29"/>
      <c r="L20" s="29" t="s">
        <v>60</v>
      </c>
      <c r="M20" s="29"/>
      <c r="N20" s="29"/>
    </row>
    <row r="21" spans="1:14" x14ac:dyDescent="0.25">
      <c r="A21" s="51" t="s">
        <v>7</v>
      </c>
      <c r="B21" s="51" t="s">
        <v>8</v>
      </c>
      <c r="C21" s="51" t="s">
        <v>0</v>
      </c>
      <c r="D21" s="51" t="s">
        <v>1</v>
      </c>
      <c r="F21" s="7" t="s">
        <v>51</v>
      </c>
      <c r="G21" s="7"/>
      <c r="H21" s="7" t="s">
        <v>103</v>
      </c>
      <c r="I21" s="30" t="s">
        <v>47</v>
      </c>
      <c r="J21" s="30" t="s">
        <v>48</v>
      </c>
      <c r="K21" s="30" t="s">
        <v>61</v>
      </c>
      <c r="L21" s="30" t="s">
        <v>47</v>
      </c>
      <c r="M21" s="30" t="s">
        <v>48</v>
      </c>
      <c r="N21" s="30" t="s">
        <v>61</v>
      </c>
    </row>
    <row r="22" spans="1:14" s="13" customFormat="1" x14ac:dyDescent="0.25">
      <c r="A22" s="51" t="s">
        <v>5</v>
      </c>
      <c r="B22" s="51" t="s">
        <v>17</v>
      </c>
      <c r="C22" s="51" t="s">
        <v>4</v>
      </c>
      <c r="D22" s="51" t="s">
        <v>3</v>
      </c>
      <c r="E22" s="6"/>
      <c r="F22" s="8" t="s">
        <v>17</v>
      </c>
      <c r="G22" s="9" t="s">
        <v>100</v>
      </c>
      <c r="H22" s="9" t="s">
        <v>105</v>
      </c>
      <c r="I22" s="69">
        <f>AVERAGEIFS('FuelType_EngOnly_$kWYr'!$I:$I,'FuelType_EngOnly_$kWYr'!$B:$B,"="&amp;$A22,'FuelType_EngOnly_$kWYr'!$C:$C,"="&amp;$B22,'FuelType_EngOnly_$kWYr'!$K:$K,"="&amp;$C22,'FuelType_EngOnly_$kWYr'!$L:$L,"="&amp;$D22,'FuelType_EngOnly_$kWYr'!$G:$G,"="&amp;I$8,'FuelType_EngOnly_$kWYr'!$F:$F,"="&amp;I$18)</f>
        <v>21</v>
      </c>
      <c r="J22" s="69" t="str">
        <f>IFERROR(AVERAGEIFS('FuelType_EngOnly_$kWYr'!$I:$I,'FuelType_EngOnly_$kWYr'!$B:$B,"="&amp;$A22,'FuelType_EngOnly_$kWYr'!$C:$C,"="&amp;$B22,'FuelType_EngOnly_$kWYr'!$K:$K,"="&amp;$C22,'FuelType_EngOnly_$kWYr'!$L:$L,"="&amp;$D22,'FuelType_EngOnly_$kWYr'!$G:$G,"="&amp;J$8,'FuelType_EngOnly_$kWYr'!$F:$F,"="&amp;J$18),"-")</f>
        <v>-</v>
      </c>
      <c r="K22" s="69">
        <f>IFERROR(I22+J22,I22)</f>
        <v>21</v>
      </c>
      <c r="L22" s="66">
        <f>AVERAGEIFS('FuelType_EngOnly_$kWYr'!$H:$H,'FuelType_EngOnly_$kWYr'!$B:$B,"="&amp;$A22,'FuelType_EngOnly_$kWYr'!$C:$C,"="&amp;$B22,'FuelType_EngOnly_$kWYr'!$K:$K,"="&amp;$C22,'FuelType_EngOnly_$kWYr'!$L:$L,"="&amp;$D22,'FuelType_EngOnly_$kWYr'!$G:$G,"="&amp;L$8,'FuelType_EngOnly_$kWYr'!$F:$F,"="&amp;L$18)</f>
        <v>2.567100574060988</v>
      </c>
      <c r="M22" s="66" t="str">
        <f>IFERROR(AVERAGEIFS('FuelType_EngOnly_$kWYr'!$H:$H,'FuelType_EngOnly_$kWYr'!$B:$B,"="&amp;$A22,'FuelType_EngOnly_$kWYr'!$C:$C,"="&amp;$B22,'FuelType_EngOnly_$kWYr'!$K:$K,"="&amp;$C22,'FuelType_EngOnly_$kWYr'!$L:$L,"="&amp;$D22,'FuelType_EngOnly_$kWYr'!$G:$G,"="&amp;M$8,'FuelType_EngOnly_$kWYr'!$F:$F,"="&amp;M$18),"-")</f>
        <v>-</v>
      </c>
      <c r="N22" s="66">
        <f>IFERROR(L22+M22,L22)</f>
        <v>2.567100574060988</v>
      </c>
    </row>
    <row r="23" spans="1:14" s="13" customFormat="1" x14ac:dyDescent="0.25">
      <c r="A23" s="51" t="s">
        <v>2</v>
      </c>
      <c r="B23" s="51" t="s">
        <v>22</v>
      </c>
      <c r="C23" s="51" t="s">
        <v>3</v>
      </c>
      <c r="D23" s="51" t="s">
        <v>4</v>
      </c>
      <c r="E23" s="6"/>
      <c r="F23" s="8" t="s">
        <v>52</v>
      </c>
      <c r="G23" s="9" t="s">
        <v>102</v>
      </c>
      <c r="H23" s="9" t="s">
        <v>104</v>
      </c>
      <c r="I23" s="69">
        <f>AVERAGEIFS('FuelType_EngOnly_$kWYr'!$I:$I,'FuelType_EngOnly_$kWYr'!$B:$B,"="&amp;$A23,'FuelType_EngOnly_$kWYr'!$C:$C,"="&amp;$B23,'FuelType_EngOnly_$kWYr'!$K:$K,"="&amp;$C23,'FuelType_EngOnly_$kWYr'!$L:$L,"="&amp;$D23,'FuelType_EngOnly_$kWYr'!$G:$G,"="&amp;I$8,'FuelType_EngOnly_$kWYr'!$F:$F,"="&amp;I$18)</f>
        <v>42</v>
      </c>
      <c r="J23" s="69" t="str">
        <f>IFERROR(AVERAGEIFS('FuelType_EngOnly_$kWYr'!$I:$I,'FuelType_EngOnly_$kWYr'!$B:$B,"="&amp;$A23,'FuelType_EngOnly_$kWYr'!$C:$C,"="&amp;$B23,'FuelType_EngOnly_$kWYr'!$K:$K,"="&amp;$C23,'FuelType_EngOnly_$kWYr'!$L:$L,"="&amp;$D23,'FuelType_EngOnly_$kWYr'!$G:$G,"="&amp;J$8,'FuelType_EngOnly_$kWYr'!$F:$F,"="&amp;J$18),"-")</f>
        <v>-</v>
      </c>
      <c r="K23" s="69">
        <f>IFERROR(I23+J23,I23)</f>
        <v>42</v>
      </c>
      <c r="L23" s="66">
        <f>AVERAGEIFS('FuelType_EngOnly_$kWYr'!$H:$H,'FuelType_EngOnly_$kWYr'!$B:$B,"="&amp;$A23,'FuelType_EngOnly_$kWYr'!$C:$C,"="&amp;$B23,'FuelType_EngOnly_$kWYr'!$K:$K,"="&amp;$C23,'FuelType_EngOnly_$kWYr'!$L:$L,"="&amp;$D23,'FuelType_EngOnly_$kWYr'!$G:$G,"="&amp;L$8,'FuelType_EngOnly_$kWYr'!$F:$F,"="&amp;L$18)</f>
        <v>0.77069719147048688</v>
      </c>
      <c r="M23" s="66" t="str">
        <f>IFERROR(AVERAGEIFS('FuelType_EngOnly_$kWYr'!$H:$H,'FuelType_EngOnly_$kWYr'!$B:$B,"="&amp;$A23,'FuelType_EngOnly_$kWYr'!$C:$C,"="&amp;$B23,'FuelType_EngOnly_$kWYr'!$K:$K,"="&amp;$C23,'FuelType_EngOnly_$kWYr'!$L:$L,"="&amp;$D23,'FuelType_EngOnly_$kWYr'!$G:$G,"="&amp;M$8,'FuelType_EngOnly_$kWYr'!$F:$F,"="&amp;M$18),"-")</f>
        <v>-</v>
      </c>
      <c r="N23" s="66">
        <f t="shared" ref="N23:N25" si="2">IFERROR(L23+M23,L23)</f>
        <v>0.77069719147048688</v>
      </c>
    </row>
    <row r="24" spans="1:14" x14ac:dyDescent="0.25">
      <c r="A24" s="51" t="s">
        <v>2</v>
      </c>
      <c r="B24" s="51" t="s">
        <v>23</v>
      </c>
      <c r="C24" s="51" t="s">
        <v>3</v>
      </c>
      <c r="D24" s="51" t="s">
        <v>4</v>
      </c>
      <c r="F24" s="8" t="s">
        <v>23</v>
      </c>
      <c r="G24" s="9" t="s">
        <v>25</v>
      </c>
      <c r="H24" s="9" t="s">
        <v>104</v>
      </c>
      <c r="I24" s="69">
        <f>AVERAGEIFS('FuelType_EngOnly_$kWYr'!$I:$I,'FuelType_EngOnly_$kWYr'!$B:$B,"="&amp;$A24,'FuelType_EngOnly_$kWYr'!$C:$C,"="&amp;$B24,'FuelType_EngOnly_$kWYr'!$K:$K,"="&amp;$C24,'FuelType_EngOnly_$kWYr'!$L:$L,"="&amp;$D24,'FuelType_EngOnly_$kWYr'!$G:$G,"="&amp;I$8,'FuelType_EngOnly_$kWYr'!$F:$F,"="&amp;I$18)</f>
        <v>44</v>
      </c>
      <c r="J24" s="69" t="str">
        <f>IFERROR(AVERAGEIFS('FuelType_EngOnly_$kWYr'!$I:$I,'FuelType_EngOnly_$kWYr'!$B:$B,"="&amp;$A24,'FuelType_EngOnly_$kWYr'!$C:$C,"="&amp;$B24,'FuelType_EngOnly_$kWYr'!$K:$K,"="&amp;$C24,'FuelType_EngOnly_$kWYr'!$L:$L,"="&amp;$D24,'FuelType_EngOnly_$kWYr'!$G:$G,"="&amp;J$8,'FuelType_EngOnly_$kWYr'!$F:$F,"="&amp;J$18),"-")</f>
        <v>-</v>
      </c>
      <c r="K24" s="69">
        <f t="shared" ref="K24" si="3">IFERROR(I24+J24,I24)</f>
        <v>44</v>
      </c>
      <c r="L24" s="66">
        <f>AVERAGEIFS('FuelType_EngOnly_$kWYr'!$H:$H,'FuelType_EngOnly_$kWYr'!$B:$B,"="&amp;$A24,'FuelType_EngOnly_$kWYr'!$C:$C,"="&amp;$B24,'FuelType_EngOnly_$kWYr'!$K:$K,"="&amp;$C24,'FuelType_EngOnly_$kWYr'!$L:$L,"="&amp;$D24,'FuelType_EngOnly_$kWYr'!$G:$G,"="&amp;L$8,'FuelType_EngOnly_$kWYr'!$F:$F,"="&amp;L$18)</f>
        <v>1.306528077619447</v>
      </c>
      <c r="M24" s="66" t="str">
        <f>IFERROR(AVERAGEIFS('FuelType_EngOnly_$kWYr'!$H:$H,'FuelType_EngOnly_$kWYr'!$B:$B,"="&amp;$A24,'FuelType_EngOnly_$kWYr'!$C:$C,"="&amp;$B24,'FuelType_EngOnly_$kWYr'!$K:$K,"="&amp;$C24,'FuelType_EngOnly_$kWYr'!$L:$L,"="&amp;$D24,'FuelType_EngOnly_$kWYr'!$G:$G,"="&amp;M$8,'FuelType_EngOnly_$kWYr'!$F:$F,"="&amp;M$18),"-")</f>
        <v>-</v>
      </c>
      <c r="N24" s="66">
        <f t="shared" si="2"/>
        <v>1.306528077619447</v>
      </c>
    </row>
    <row r="25" spans="1:14" x14ac:dyDescent="0.25">
      <c r="A25" s="51" t="s">
        <v>2</v>
      </c>
      <c r="B25" s="51" t="s">
        <v>26</v>
      </c>
      <c r="C25" s="51" t="s">
        <v>3</v>
      </c>
      <c r="D25" s="51" t="s">
        <v>4</v>
      </c>
      <c r="F25" s="8" t="s">
        <v>26</v>
      </c>
      <c r="G25" s="9" t="s">
        <v>53</v>
      </c>
      <c r="H25" s="9" t="s">
        <v>104</v>
      </c>
      <c r="I25" s="69">
        <f>AVERAGEIFS('FuelType_EngOnly_$kWYr'!$I:$I,'FuelType_EngOnly_$kWYr'!$B:$B,"="&amp;$A25,'FuelType_EngOnly_$kWYr'!$C:$C,"="&amp;$B25,'FuelType_EngOnly_$kWYr'!$K:$K,"="&amp;$C25,'FuelType_EngOnly_$kWYr'!$L:$L,"="&amp;$D25,'FuelType_EngOnly_$kWYr'!$G:$G,"="&amp;I$8,'FuelType_EngOnly_$kWYr'!$F:$F,"="&amp;I$18)</f>
        <v>179</v>
      </c>
      <c r="J25" s="69" t="str">
        <f>IFERROR(AVERAGEIFS('FuelType_EngOnly_$kWYr'!$I:$I,'FuelType_EngOnly_$kWYr'!$B:$B,"="&amp;$A25,'FuelType_EngOnly_$kWYr'!$C:$C,"="&amp;$B25,'FuelType_EngOnly_$kWYr'!$K:$K,"="&amp;$C25,'FuelType_EngOnly_$kWYr'!$L:$L,"="&amp;$D25,'FuelType_EngOnly_$kWYr'!$G:$G,"="&amp;J$8,'FuelType_EngOnly_$kWYr'!$F:$F,"="&amp;J$18),"-")</f>
        <v>-</v>
      </c>
      <c r="K25" s="69">
        <f>IFERROR(I25+J25,I25)</f>
        <v>179</v>
      </c>
      <c r="L25" s="66">
        <f>AVERAGEIFS('FuelType_EngOnly_$kWYr'!$H:$H,'FuelType_EngOnly_$kWYr'!$B:$B,"="&amp;$A25,'FuelType_EngOnly_$kWYr'!$C:$C,"="&amp;$B25,'FuelType_EngOnly_$kWYr'!$K:$K,"="&amp;$C25,'FuelType_EngOnly_$kWYr'!$L:$L,"="&amp;$D25,'FuelType_EngOnly_$kWYr'!$G:$G,"="&amp;L$8,'FuelType_EngOnly_$kWYr'!$F:$F,"="&amp;L$18)</f>
        <v>10.791966313672649</v>
      </c>
      <c r="M25" s="66" t="str">
        <f>IFERROR(AVERAGEIFS('FuelType_EngOnly_$kWYr'!$H:$H,'FuelType_EngOnly_$kWYr'!$B:$B,"="&amp;$A25,'FuelType_EngOnly_$kWYr'!$C:$C,"="&amp;$B25,'FuelType_EngOnly_$kWYr'!$K:$K,"="&amp;$C25,'FuelType_EngOnly_$kWYr'!$L:$L,"="&amp;$D25,'FuelType_EngOnly_$kWYr'!$G:$G,"="&amp;M$8,'FuelType_EngOnly_$kWYr'!$F:$F,"="&amp;M$18),"-")</f>
        <v>-</v>
      </c>
      <c r="N25" s="66">
        <f t="shared" si="2"/>
        <v>10.791966313672649</v>
      </c>
    </row>
    <row r="27" spans="1:14" hidden="1" outlineLevel="1" x14ac:dyDescent="0.25">
      <c r="I27" s="6">
        <v>3</v>
      </c>
      <c r="J27" s="6">
        <v>3</v>
      </c>
      <c r="K27" s="6">
        <v>3</v>
      </c>
      <c r="L27" s="6">
        <v>3</v>
      </c>
      <c r="M27" s="6">
        <v>3</v>
      </c>
      <c r="N27" s="6">
        <v>3</v>
      </c>
    </row>
    <row r="28" spans="1:14" collapsed="1" x14ac:dyDescent="0.25">
      <c r="F28" s="7" t="s">
        <v>89</v>
      </c>
      <c r="G28" s="7"/>
      <c r="H28" s="26"/>
      <c r="I28" s="26"/>
      <c r="J28" s="26"/>
      <c r="K28" s="26"/>
      <c r="L28" s="26"/>
      <c r="M28" s="26"/>
      <c r="N28" s="26"/>
    </row>
    <row r="29" spans="1:14" s="13" customFormat="1" x14ac:dyDescent="0.25">
      <c r="A29" s="52"/>
      <c r="B29" s="52"/>
      <c r="C29" s="52"/>
      <c r="D29" s="52"/>
      <c r="F29" s="27"/>
      <c r="G29" s="68"/>
      <c r="H29" s="28"/>
      <c r="I29" s="29" t="s">
        <v>59</v>
      </c>
      <c r="J29" s="29"/>
      <c r="K29" s="29"/>
      <c r="L29" s="29" t="s">
        <v>60</v>
      </c>
      <c r="M29" s="29"/>
      <c r="N29" s="29"/>
    </row>
    <row r="30" spans="1:14" x14ac:dyDescent="0.25">
      <c r="A30" s="51" t="s">
        <v>7</v>
      </c>
      <c r="B30" s="51" t="s">
        <v>8</v>
      </c>
      <c r="C30" s="51" t="s">
        <v>0</v>
      </c>
      <c r="D30" s="51" t="s">
        <v>1</v>
      </c>
      <c r="F30" s="7" t="s">
        <v>51</v>
      </c>
      <c r="G30" s="7"/>
      <c r="H30" s="7" t="s">
        <v>103</v>
      </c>
      <c r="I30" s="30" t="s">
        <v>47</v>
      </c>
      <c r="J30" s="30" t="s">
        <v>48</v>
      </c>
      <c r="K30" s="30" t="s">
        <v>61</v>
      </c>
      <c r="L30" s="30" t="s">
        <v>47</v>
      </c>
      <c r="M30" s="30" t="s">
        <v>48</v>
      </c>
      <c r="N30" s="30" t="s">
        <v>61</v>
      </c>
    </row>
    <row r="31" spans="1:14" s="13" customFormat="1" x14ac:dyDescent="0.25">
      <c r="A31" s="51" t="s">
        <v>5</v>
      </c>
      <c r="B31" s="51" t="s">
        <v>17</v>
      </c>
      <c r="C31" s="51" t="s">
        <v>4</v>
      </c>
      <c r="D31" s="51" t="s">
        <v>3</v>
      </c>
      <c r="E31" s="6"/>
      <c r="F31" s="8" t="s">
        <v>17</v>
      </c>
      <c r="G31" s="9" t="s">
        <v>100</v>
      </c>
      <c r="H31" s="9" t="s">
        <v>105</v>
      </c>
      <c r="I31" s="69">
        <f>AVERAGEIFS('FuelType_EngOnly_$kWYr'!$I:$I,'FuelType_EngOnly_$kWYr'!$B:$B,"="&amp;$A31,'FuelType_EngOnly_$kWYr'!$C:$C,"="&amp;$B31,'FuelType_EngOnly_$kWYr'!$K:$K,"="&amp;$C31,'FuelType_EngOnly_$kWYr'!$L:$L,"="&amp;$D31,'FuelType_EngOnly_$kWYr'!$G:$G,"="&amp;I$8,'FuelType_EngOnly_$kWYr'!$F:$F,"="&amp;I$27)</f>
        <v>4</v>
      </c>
      <c r="J31" s="69" t="str">
        <f>IFERROR(AVERAGEIFS('FuelType_EngOnly_$kWYr'!$I:$I,'FuelType_EngOnly_$kWYr'!$B:$B,"="&amp;$A31,'FuelType_EngOnly_$kWYr'!$C:$C,"="&amp;$B31,'FuelType_EngOnly_$kWYr'!$K:$K,"="&amp;$C31,'FuelType_EngOnly_$kWYr'!$L:$L,"="&amp;$D31,'FuelType_EngOnly_$kWYr'!$G:$G,"="&amp;J$8,'FuelType_EngOnly_$kWYr'!$F:$F,"="&amp;J$27),"-")</f>
        <v>-</v>
      </c>
      <c r="K31" s="69">
        <f>IFERROR(I31+J31,I31)</f>
        <v>4</v>
      </c>
      <c r="L31" s="66">
        <f>AVERAGEIFS('FuelType_EngOnly_$kWYr'!$H:$H,'FuelType_EngOnly_$kWYr'!$B:$B,"="&amp;$A31,'FuelType_EngOnly_$kWYr'!$C:$C,"="&amp;$B31,'FuelType_EngOnly_$kWYr'!$K:$K,"="&amp;$C31,'FuelType_EngOnly_$kWYr'!$L:$L,"="&amp;$D31,'FuelType_EngOnly_$kWYr'!$G:$G,"="&amp;L$8,'FuelType_EngOnly_$kWYr'!$F:$F,"="&amp;L$27)</f>
        <v>3.644304812827482E-2</v>
      </c>
      <c r="M31" s="66" t="str">
        <f>IFERROR(AVERAGEIFS('FuelType_EngOnly_$kWYr'!$H:$H,'FuelType_EngOnly_$kWYr'!$B:$B,"="&amp;$A31,'FuelType_EngOnly_$kWYr'!$C:$C,"="&amp;$B31,'FuelType_EngOnly_$kWYr'!$K:$K,"="&amp;$C31,'FuelType_EngOnly_$kWYr'!$L:$L,"="&amp;$D31,'FuelType_EngOnly_$kWYr'!$G:$G,"="&amp;M$8,'FuelType_EngOnly_$kWYr'!$F:$F,"="&amp;M$27),"-")</f>
        <v>-</v>
      </c>
      <c r="N31" s="66">
        <f>IFERROR(L31+M31,L31)</f>
        <v>3.644304812827482E-2</v>
      </c>
    </row>
    <row r="32" spans="1:14" s="13" customFormat="1" x14ac:dyDescent="0.25">
      <c r="A32" s="51" t="s">
        <v>2</v>
      </c>
      <c r="B32" s="51" t="s">
        <v>22</v>
      </c>
      <c r="C32" s="51" t="s">
        <v>3</v>
      </c>
      <c r="D32" s="51" t="s">
        <v>4</v>
      </c>
      <c r="E32" s="6"/>
      <c r="F32" s="8" t="s">
        <v>52</v>
      </c>
      <c r="G32" s="9" t="s">
        <v>102</v>
      </c>
      <c r="H32" s="9" t="s">
        <v>104</v>
      </c>
      <c r="I32" s="69">
        <f>AVERAGEIFS('FuelType_EngOnly_$kWYr'!$I:$I,'FuelType_EngOnly_$kWYr'!$B:$B,"="&amp;$A32,'FuelType_EngOnly_$kWYr'!$C:$C,"="&amp;$B32,'FuelType_EngOnly_$kWYr'!$K:$K,"="&amp;$C32,'FuelType_EngOnly_$kWYr'!$L:$L,"="&amp;$D32,'FuelType_EngOnly_$kWYr'!$G:$G,"="&amp;I$8,'FuelType_EngOnly_$kWYr'!$F:$F,"="&amp;I$27)</f>
        <v>4</v>
      </c>
      <c r="J32" s="69" t="str">
        <f>IFERROR(AVERAGEIFS('FuelType_EngOnly_$kWYr'!$I:$I,'FuelType_EngOnly_$kWYr'!$B:$B,"="&amp;$A32,'FuelType_EngOnly_$kWYr'!$C:$C,"="&amp;$B32,'FuelType_EngOnly_$kWYr'!$K:$K,"="&amp;$C32,'FuelType_EngOnly_$kWYr'!$L:$L,"="&amp;$D32,'FuelType_EngOnly_$kWYr'!$G:$G,"="&amp;J$8,'FuelType_EngOnly_$kWYr'!$F:$F,"="&amp;J$27),"-")</f>
        <v>-</v>
      </c>
      <c r="K32" s="69">
        <f>IFERROR(I32+J32,I32)</f>
        <v>4</v>
      </c>
      <c r="L32" s="66">
        <f>AVERAGEIFS('FuelType_EngOnly_$kWYr'!$H:$H,'FuelType_EngOnly_$kWYr'!$B:$B,"="&amp;$A32,'FuelType_EngOnly_$kWYr'!$C:$C,"="&amp;$B32,'FuelType_EngOnly_$kWYr'!$K:$K,"="&amp;$C32,'FuelType_EngOnly_$kWYr'!$L:$L,"="&amp;$D32,'FuelType_EngOnly_$kWYr'!$G:$G,"="&amp;L$8,'FuelType_EngOnly_$kWYr'!$F:$F,"="&amp;L$27)</f>
        <v>0.1013886404461674</v>
      </c>
      <c r="M32" s="66" t="str">
        <f>IFERROR(AVERAGEIFS('FuelType_EngOnly_$kWYr'!$H:$H,'FuelType_EngOnly_$kWYr'!$B:$B,"="&amp;$A32,'FuelType_EngOnly_$kWYr'!$C:$C,"="&amp;$B32,'FuelType_EngOnly_$kWYr'!$K:$K,"="&amp;$C32,'FuelType_EngOnly_$kWYr'!$L:$L,"="&amp;$D32,'FuelType_EngOnly_$kWYr'!$G:$G,"="&amp;M$8,'FuelType_EngOnly_$kWYr'!$F:$F,"="&amp;M$27),"-")</f>
        <v>-</v>
      </c>
      <c r="N32" s="66">
        <f t="shared" ref="N32:N34" si="4">IFERROR(L32+M32,L32)</f>
        <v>0.1013886404461674</v>
      </c>
    </row>
    <row r="33" spans="1:18" x14ac:dyDescent="0.25">
      <c r="A33" s="51" t="s">
        <v>2</v>
      </c>
      <c r="B33" s="51" t="s">
        <v>23</v>
      </c>
      <c r="C33" s="51" t="s">
        <v>3</v>
      </c>
      <c r="D33" s="51" t="s">
        <v>4</v>
      </c>
      <c r="F33" s="8" t="s">
        <v>23</v>
      </c>
      <c r="G33" s="9" t="s">
        <v>25</v>
      </c>
      <c r="H33" s="9" t="s">
        <v>104</v>
      </c>
      <c r="I33" s="69">
        <f>AVERAGEIFS('FuelType_EngOnly_$kWYr'!$I:$I,'FuelType_EngOnly_$kWYr'!$B:$B,"="&amp;$A33,'FuelType_EngOnly_$kWYr'!$C:$C,"="&amp;$B33,'FuelType_EngOnly_$kWYr'!$K:$K,"="&amp;$C33,'FuelType_EngOnly_$kWYr'!$L:$L,"="&amp;$D33,'FuelType_EngOnly_$kWYr'!$G:$G,"="&amp;I$8,'FuelType_EngOnly_$kWYr'!$F:$F,"="&amp;I$27)</f>
        <v>6</v>
      </c>
      <c r="J33" s="69" t="str">
        <f>IFERROR(AVERAGEIFS('FuelType_EngOnly_$kWYr'!$I:$I,'FuelType_EngOnly_$kWYr'!$B:$B,"="&amp;$A33,'FuelType_EngOnly_$kWYr'!$C:$C,"="&amp;$B33,'FuelType_EngOnly_$kWYr'!$K:$K,"="&amp;$C33,'FuelType_EngOnly_$kWYr'!$L:$L,"="&amp;$D33,'FuelType_EngOnly_$kWYr'!$G:$G,"="&amp;J$8,'FuelType_EngOnly_$kWYr'!$F:$F,"="&amp;J$27),"-")</f>
        <v>-</v>
      </c>
      <c r="K33" s="69">
        <f t="shared" ref="K33" si="5">IFERROR(I33+J33,I33)</f>
        <v>6</v>
      </c>
      <c r="L33" s="66">
        <f>AVERAGEIFS('FuelType_EngOnly_$kWYr'!$H:$H,'FuelType_EngOnly_$kWYr'!$B:$B,"="&amp;$A33,'FuelType_EngOnly_$kWYr'!$C:$C,"="&amp;$B33,'FuelType_EngOnly_$kWYr'!$K:$K,"="&amp;$C33,'FuelType_EngOnly_$kWYr'!$L:$L,"="&amp;$D33,'FuelType_EngOnly_$kWYr'!$G:$G,"="&amp;L$8,'FuelType_EngOnly_$kWYr'!$F:$F,"="&amp;L$27)</f>
        <v>0.1171065971938013</v>
      </c>
      <c r="M33" s="66" t="str">
        <f>IFERROR(AVERAGEIFS('FuelType_EngOnly_$kWYr'!$H:$H,'FuelType_EngOnly_$kWYr'!$B:$B,"="&amp;$A33,'FuelType_EngOnly_$kWYr'!$C:$C,"="&amp;$B33,'FuelType_EngOnly_$kWYr'!$K:$K,"="&amp;$C33,'FuelType_EngOnly_$kWYr'!$L:$L,"="&amp;$D33,'FuelType_EngOnly_$kWYr'!$G:$G,"="&amp;M$8,'FuelType_EngOnly_$kWYr'!$F:$F,"="&amp;M$27),"-")</f>
        <v>-</v>
      </c>
      <c r="N33" s="66">
        <f t="shared" si="4"/>
        <v>0.1171065971938013</v>
      </c>
    </row>
    <row r="34" spans="1:18" x14ac:dyDescent="0.25">
      <c r="A34" s="51" t="s">
        <v>2</v>
      </c>
      <c r="B34" s="51" t="s">
        <v>26</v>
      </c>
      <c r="C34" s="51" t="s">
        <v>3</v>
      </c>
      <c r="D34" s="51" t="s">
        <v>4</v>
      </c>
      <c r="F34" s="8" t="s">
        <v>26</v>
      </c>
      <c r="G34" s="9" t="s">
        <v>53</v>
      </c>
      <c r="H34" s="9" t="s">
        <v>104</v>
      </c>
      <c r="I34" s="69">
        <f>AVERAGEIFS('FuelType_EngOnly_$kWYr'!$I:$I,'FuelType_EngOnly_$kWYr'!$B:$B,"="&amp;$A34,'FuelType_EngOnly_$kWYr'!$C:$C,"="&amp;$B34,'FuelType_EngOnly_$kWYr'!$K:$K,"="&amp;$C34,'FuelType_EngOnly_$kWYr'!$L:$L,"="&amp;$D34,'FuelType_EngOnly_$kWYr'!$G:$G,"="&amp;I$8,'FuelType_EngOnly_$kWYr'!$F:$F,"="&amp;I$27)</f>
        <v>47</v>
      </c>
      <c r="J34" s="69" t="str">
        <f>IFERROR(AVERAGEIFS('FuelType_EngOnly_$kWYr'!$I:$I,'FuelType_EngOnly_$kWYr'!$B:$B,"="&amp;$A34,'FuelType_EngOnly_$kWYr'!$C:$C,"="&amp;$B34,'FuelType_EngOnly_$kWYr'!$K:$K,"="&amp;$C34,'FuelType_EngOnly_$kWYr'!$L:$L,"="&amp;$D34,'FuelType_EngOnly_$kWYr'!$G:$G,"="&amp;J$8,'FuelType_EngOnly_$kWYr'!$F:$F,"="&amp;J$27),"-")</f>
        <v>-</v>
      </c>
      <c r="K34" s="69">
        <f>IFERROR(I34+J34,I34)</f>
        <v>47</v>
      </c>
      <c r="L34" s="66">
        <f>AVERAGEIFS('FuelType_EngOnly_$kWYr'!$H:$H,'FuelType_EngOnly_$kWYr'!$B:$B,"="&amp;$A34,'FuelType_EngOnly_$kWYr'!$C:$C,"="&amp;$B34,'FuelType_EngOnly_$kWYr'!$K:$K,"="&amp;$C34,'FuelType_EngOnly_$kWYr'!$L:$L,"="&amp;$D34,'FuelType_EngOnly_$kWYr'!$G:$G,"="&amp;L$8,'FuelType_EngOnly_$kWYr'!$F:$F,"="&amp;L$27)</f>
        <v>3.7483741054873221</v>
      </c>
      <c r="M34" s="66" t="str">
        <f>IFERROR(AVERAGEIFS('FuelType_EngOnly_$kWYr'!$H:$H,'FuelType_EngOnly_$kWYr'!$B:$B,"="&amp;$A34,'FuelType_EngOnly_$kWYr'!$C:$C,"="&amp;$B34,'FuelType_EngOnly_$kWYr'!$K:$K,"="&amp;$C34,'FuelType_EngOnly_$kWYr'!$L:$L,"="&amp;$D34,'FuelType_EngOnly_$kWYr'!$G:$G,"="&amp;M$8,'FuelType_EngOnly_$kWYr'!$F:$F,"="&amp;M$27),"-")</f>
        <v>-</v>
      </c>
      <c r="N34" s="66">
        <f t="shared" si="4"/>
        <v>3.7483741054873221</v>
      </c>
    </row>
    <row r="36" spans="1:18" x14ac:dyDescent="0.25">
      <c r="F36" s="18" t="s">
        <v>56</v>
      </c>
      <c r="G36" s="18"/>
    </row>
    <row r="37" spans="1:18" x14ac:dyDescent="0.25">
      <c r="F37" s="6" t="s">
        <v>92</v>
      </c>
    </row>
    <row r="38" spans="1:18" ht="15" customHeight="1" x14ac:dyDescent="0.25">
      <c r="F38" s="75" t="s">
        <v>108</v>
      </c>
      <c r="G38" s="75"/>
      <c r="H38" s="75"/>
      <c r="I38" s="75"/>
      <c r="J38" s="75"/>
      <c r="K38" s="75"/>
      <c r="L38" s="75"/>
      <c r="M38" s="75"/>
      <c r="N38" s="75"/>
      <c r="O38" s="31"/>
      <c r="P38" s="31"/>
      <c r="Q38" s="31"/>
      <c r="R38" s="31"/>
    </row>
    <row r="39" spans="1:18" ht="45" customHeight="1" x14ac:dyDescent="0.25">
      <c r="F39" s="72" t="s">
        <v>109</v>
      </c>
      <c r="G39" s="72"/>
      <c r="H39" s="72"/>
      <c r="I39" s="72"/>
      <c r="J39" s="72"/>
      <c r="K39" s="72"/>
      <c r="L39" s="72"/>
      <c r="M39" s="72"/>
      <c r="N39" s="72"/>
    </row>
    <row r="40" spans="1:18" ht="30" customHeight="1" x14ac:dyDescent="0.25">
      <c r="F40" s="76"/>
      <c r="G40" s="76"/>
      <c r="H40" s="76"/>
      <c r="I40" s="76"/>
      <c r="J40" s="76"/>
      <c r="K40" s="76"/>
      <c r="L40" s="76"/>
      <c r="M40" s="76"/>
      <c r="N40" s="76"/>
    </row>
  </sheetData>
  <mergeCells count="4">
    <mergeCell ref="F39:N39"/>
    <mergeCell ref="F38:N38"/>
    <mergeCell ref="F40:N40"/>
    <mergeCell ref="F4:N4"/>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70"/>
  <sheetViews>
    <sheetView topLeftCell="E1" zoomScaleNormal="100" workbookViewId="0">
      <selection activeCell="E1" sqref="E1"/>
    </sheetView>
  </sheetViews>
  <sheetFormatPr defaultRowHeight="15" outlineLevelRow="1" outlineLevelCol="1" x14ac:dyDescent="0.25"/>
  <cols>
    <col min="1" max="1" width="9.140625" style="51" hidden="1" customWidth="1" outlineLevel="1"/>
    <col min="2" max="3" width="18.140625" style="51" hidden="1" customWidth="1" outlineLevel="1"/>
    <col min="4" max="4" width="25.140625" style="51" hidden="1" customWidth="1" outlineLevel="1"/>
    <col min="5" max="5" width="7" style="6" customWidth="1" collapsed="1"/>
    <col min="6" max="6" width="5.28515625" style="6" customWidth="1"/>
    <col min="7" max="7" width="11.5703125" style="6" customWidth="1"/>
    <col min="8" max="8" width="35.5703125" style="6" customWidth="1"/>
    <col min="9" max="9" width="10.140625" style="6" bestFit="1" customWidth="1"/>
    <col min="10" max="10" width="9.28515625" style="6" bestFit="1" customWidth="1"/>
    <col min="11" max="12" width="9.28515625" style="6" customWidth="1"/>
    <col min="13" max="13" width="9.7109375" style="6" bestFit="1" customWidth="1"/>
    <col min="14" max="14" width="9.140625" style="6" customWidth="1"/>
    <col min="15" max="16" width="9.28515625" style="6" customWidth="1"/>
    <col min="17" max="17" width="9.7109375" style="6" bestFit="1" customWidth="1"/>
    <col min="18" max="18" width="9.140625" style="6" customWidth="1"/>
    <col min="19" max="21" width="9.28515625" style="6" customWidth="1"/>
    <col min="22" max="22" width="16.140625" style="6" customWidth="1"/>
    <col min="23" max="16384" width="9.140625" style="6"/>
  </cols>
  <sheetData>
    <row r="2" spans="1:21" x14ac:dyDescent="0.25">
      <c r="B2" s="50"/>
      <c r="C2" s="50"/>
      <c r="D2" s="52"/>
      <c r="F2" s="4" t="s">
        <v>91</v>
      </c>
      <c r="G2" s="4"/>
      <c r="H2" s="5"/>
      <c r="I2" s="5"/>
      <c r="J2" s="5"/>
      <c r="K2" s="5"/>
      <c r="L2" s="5"/>
      <c r="M2" s="5"/>
      <c r="N2" s="5"/>
      <c r="O2" s="5"/>
      <c r="P2" s="5"/>
      <c r="Q2" s="5"/>
      <c r="R2" s="5"/>
      <c r="S2" s="5"/>
      <c r="T2" s="5"/>
      <c r="U2" s="5"/>
    </row>
    <row r="3" spans="1:21" x14ac:dyDescent="0.25">
      <c r="B3" s="50"/>
      <c r="C3" s="50"/>
      <c r="F3" s="4" t="s">
        <v>73</v>
      </c>
      <c r="G3" s="4"/>
      <c r="H3" s="5"/>
      <c r="I3" s="5"/>
      <c r="J3" s="5"/>
      <c r="K3" s="5"/>
      <c r="L3" s="5"/>
      <c r="M3" s="5"/>
      <c r="N3" s="5"/>
      <c r="O3" s="5"/>
      <c r="P3" s="5"/>
      <c r="Q3" s="5"/>
      <c r="R3" s="5"/>
      <c r="S3" s="5"/>
      <c r="T3" s="5"/>
      <c r="U3" s="5"/>
    </row>
    <row r="4" spans="1:21" x14ac:dyDescent="0.25">
      <c r="B4" s="50"/>
      <c r="C4" s="50"/>
      <c r="F4" s="74" t="s">
        <v>107</v>
      </c>
      <c r="G4" s="74"/>
      <c r="H4" s="74"/>
      <c r="I4" s="74"/>
      <c r="J4" s="74"/>
      <c r="K4" s="74"/>
      <c r="L4" s="74"/>
      <c r="M4" s="74"/>
      <c r="N4" s="74"/>
      <c r="O4" s="74"/>
      <c r="P4" s="74"/>
      <c r="Q4" s="74"/>
      <c r="R4" s="74"/>
      <c r="S4" s="74"/>
      <c r="T4" s="74"/>
      <c r="U4" s="74"/>
    </row>
    <row r="5" spans="1:21" x14ac:dyDescent="0.25">
      <c r="B5" s="50"/>
      <c r="C5" s="50"/>
    </row>
    <row r="7" spans="1:21" hidden="1" outlineLevel="1" x14ac:dyDescent="0.25">
      <c r="B7" s="50"/>
      <c r="C7" s="50"/>
      <c r="I7" s="6" t="s">
        <v>41</v>
      </c>
      <c r="J7" s="6" t="s">
        <v>41</v>
      </c>
      <c r="K7" s="6" t="s">
        <v>41</v>
      </c>
      <c r="L7" s="6" t="s">
        <v>41</v>
      </c>
      <c r="M7" s="6" t="s">
        <v>43</v>
      </c>
      <c r="N7" s="6" t="s">
        <v>43</v>
      </c>
      <c r="O7" s="6" t="s">
        <v>43</v>
      </c>
      <c r="P7" s="6" t="s">
        <v>43</v>
      </c>
      <c r="Q7" s="6" t="s">
        <v>42</v>
      </c>
      <c r="R7" s="6" t="s">
        <v>42</v>
      </c>
      <c r="S7" s="6" t="s">
        <v>42</v>
      </c>
      <c r="T7" s="6" t="s">
        <v>42</v>
      </c>
    </row>
    <row r="8" spans="1:21" hidden="1" outlineLevel="1" x14ac:dyDescent="0.25">
      <c r="B8" s="50"/>
      <c r="C8" s="50"/>
      <c r="I8" s="6" t="s">
        <v>32</v>
      </c>
      <c r="J8" s="6" t="s">
        <v>34</v>
      </c>
      <c r="K8" s="6" t="s">
        <v>36</v>
      </c>
      <c r="L8" s="6" t="s">
        <v>38</v>
      </c>
      <c r="M8" s="6" t="s">
        <v>32</v>
      </c>
      <c r="N8" s="6" t="s">
        <v>34</v>
      </c>
      <c r="O8" s="6" t="s">
        <v>36</v>
      </c>
      <c r="P8" s="6" t="s">
        <v>38</v>
      </c>
      <c r="Q8" s="6" t="s">
        <v>32</v>
      </c>
      <c r="R8" s="6" t="s">
        <v>34</v>
      </c>
      <c r="S8" s="6" t="s">
        <v>40</v>
      </c>
      <c r="T8" s="6" t="s">
        <v>38</v>
      </c>
    </row>
    <row r="9" spans="1:21" hidden="1" outlineLevel="1" x14ac:dyDescent="0.25">
      <c r="B9" s="50"/>
      <c r="C9" s="50"/>
      <c r="I9" s="6">
        <v>1</v>
      </c>
      <c r="J9" s="6">
        <v>1</v>
      </c>
      <c r="K9" s="6">
        <v>1</v>
      </c>
      <c r="L9" s="6">
        <v>1</v>
      </c>
      <c r="M9" s="6">
        <v>1</v>
      </c>
      <c r="N9" s="6">
        <v>1</v>
      </c>
      <c r="O9" s="6">
        <v>1</v>
      </c>
      <c r="P9" s="6">
        <v>1</v>
      </c>
      <c r="Q9" s="6">
        <v>1</v>
      </c>
      <c r="R9" s="6">
        <v>1</v>
      </c>
      <c r="S9" s="6">
        <v>1</v>
      </c>
      <c r="T9" s="6">
        <v>1</v>
      </c>
    </row>
    <row r="10" spans="1:21" collapsed="1" x14ac:dyDescent="0.25">
      <c r="B10" s="52"/>
      <c r="C10" s="52"/>
      <c r="D10" s="52"/>
      <c r="E10" s="13"/>
      <c r="F10" s="7" t="s">
        <v>70</v>
      </c>
      <c r="G10" s="7"/>
      <c r="H10" s="26"/>
      <c r="I10" s="26"/>
      <c r="J10" s="26"/>
      <c r="K10" s="26"/>
      <c r="L10" s="26"/>
      <c r="M10" s="26"/>
      <c r="N10" s="26"/>
      <c r="O10" s="26"/>
      <c r="P10" s="26"/>
      <c r="Q10" s="26"/>
      <c r="R10" s="26"/>
      <c r="S10" s="26"/>
      <c r="T10" s="26"/>
      <c r="U10" s="26"/>
    </row>
    <row r="11" spans="1:21" s="13" customFormat="1" x14ac:dyDescent="0.25">
      <c r="A11" s="52"/>
      <c r="B11" s="51"/>
      <c r="C11" s="51"/>
      <c r="D11" s="51"/>
      <c r="E11" s="6"/>
      <c r="F11" s="32" t="s">
        <v>64</v>
      </c>
      <c r="G11" s="32"/>
      <c r="H11" s="33"/>
      <c r="I11" s="34" t="s">
        <v>41</v>
      </c>
      <c r="J11" s="34"/>
      <c r="K11" s="34"/>
      <c r="L11" s="34"/>
      <c r="M11" s="34" t="s">
        <v>43</v>
      </c>
      <c r="N11" s="34"/>
      <c r="O11" s="34"/>
      <c r="P11" s="34"/>
      <c r="Q11" s="34" t="s">
        <v>42</v>
      </c>
      <c r="R11" s="34"/>
      <c r="S11" s="34"/>
      <c r="T11" s="34"/>
      <c r="U11" s="34" t="s">
        <v>61</v>
      </c>
    </row>
    <row r="12" spans="1:21" x14ac:dyDescent="0.25">
      <c r="A12" s="51" t="s">
        <v>7</v>
      </c>
      <c r="B12" s="51" t="s">
        <v>8</v>
      </c>
      <c r="C12" s="51" t="s">
        <v>0</v>
      </c>
      <c r="D12" s="51" t="s">
        <v>1</v>
      </c>
      <c r="F12" s="35" t="s">
        <v>65</v>
      </c>
      <c r="G12" s="35"/>
      <c r="H12" s="36"/>
      <c r="I12" s="37" t="s">
        <v>41</v>
      </c>
      <c r="J12" s="37" t="s">
        <v>43</v>
      </c>
      <c r="K12" s="37" t="s">
        <v>44</v>
      </c>
      <c r="L12" s="37" t="s">
        <v>45</v>
      </c>
      <c r="M12" s="37" t="s">
        <v>41</v>
      </c>
      <c r="N12" s="37" t="s">
        <v>43</v>
      </c>
      <c r="O12" s="37" t="s">
        <v>44</v>
      </c>
      <c r="P12" s="37" t="s">
        <v>45</v>
      </c>
      <c r="Q12" s="37" t="s">
        <v>41</v>
      </c>
      <c r="R12" s="37" t="s">
        <v>43</v>
      </c>
      <c r="S12" s="37" t="s">
        <v>42</v>
      </c>
      <c r="T12" s="37" t="s">
        <v>45</v>
      </c>
      <c r="U12" s="37"/>
    </row>
    <row r="13" spans="1:21" s="13" customFormat="1" x14ac:dyDescent="0.25">
      <c r="A13" s="51" t="s">
        <v>5</v>
      </c>
      <c r="B13" s="51" t="s">
        <v>17</v>
      </c>
      <c r="C13" s="51" t="s">
        <v>4</v>
      </c>
      <c r="D13" s="51" t="s">
        <v>3</v>
      </c>
      <c r="E13" s="6"/>
      <c r="F13" s="8" t="s">
        <v>17</v>
      </c>
      <c r="G13" s="9" t="s">
        <v>100</v>
      </c>
      <c r="H13" s="9" t="s">
        <v>105</v>
      </c>
      <c r="I13" s="38">
        <f>IFERROR(AVERAGEIFS('DAMvRTD_$kWYr'!$I:$I,'DAMvRTD_$kWYr'!$B:$B,"="&amp;$A13,'DAMvRTD_$kWYr'!$C:$C,"="&amp;$B13,'DAMvRTD_$kWYr'!$S:$S,"="&amp;$C13,'DAMvRTD_$kWYr'!$T:$T,"="&amp;$D13,'DAMvRTD_$kWYr'!$F:$F,"="&amp;I$9,'DAMvRTD_$kWYr'!$G:$G,"="&amp;I$7),0)</f>
        <v>142</v>
      </c>
      <c r="J13" s="38">
        <f>IFERROR(AVERAGEIFS('DAMvRTD_$kWYr'!$K:$K,'DAMvRTD_$kWYr'!$B:$B,"="&amp;$A13,'DAMvRTD_$kWYr'!$C:$C,"="&amp;$B13,'DAMvRTD_$kWYr'!$S:$S,"="&amp;$C13,'DAMvRTD_$kWYr'!$T:$T,"="&amp;$D13,'DAMvRTD_$kWYr'!$F:$F,"="&amp;J$9,'DAMvRTD_$kWYr'!$G:$G,"="&amp;J$7),0)</f>
        <v>0</v>
      </c>
      <c r="K13" s="38">
        <f>IFERROR(AVERAGEIFS('DAMvRTD_$kWYr'!$M:$M,'DAMvRTD_$kWYr'!$B:$B,"="&amp;$A13,'DAMvRTD_$kWYr'!$C:$C,"="&amp;$B13,'DAMvRTD_$kWYr'!$S:$S,"="&amp;$C13,'DAMvRTD_$kWYr'!$T:$T,"="&amp;$D13,'DAMvRTD_$kWYr'!$F:$F,"="&amp;K$9,'DAMvRTD_$kWYr'!$G:$G,"="&amp;K$7),0)</f>
        <v>21</v>
      </c>
      <c r="L13" s="38">
        <f>IFERROR(AVERAGEIFS('DAMvRTD_$kWYr'!$O:$O,'DAMvRTD_$kWYr'!$B:$B,"="&amp;$A13,'DAMvRTD_$kWYr'!$C:$C,"="&amp;$B13,'DAMvRTD_$kWYr'!$S:$S,"="&amp;$C13,'DAMvRTD_$kWYr'!$T:$T,"="&amp;$D13,'DAMvRTD_$kWYr'!$F:$F,"="&amp;L$9,'DAMvRTD_$kWYr'!$G:$G,"="&amp;L$7),0)</f>
        <v>0</v>
      </c>
      <c r="M13" s="38">
        <f>IFERROR(AVERAGEIFS('DAMvRTD_$kWYr'!$I:$I,'DAMvRTD_$kWYr'!$B:$B,"="&amp;$A13,'DAMvRTD_$kWYr'!$C:$C,"="&amp;$B13,'DAMvRTD_$kWYr'!$S:$S,"="&amp;$C13,'DAMvRTD_$kWYr'!$T:$T,"="&amp;$D13,'DAMvRTD_$kWYr'!$F:$F,"="&amp;M$9,'DAMvRTD_$kWYr'!$G:$G,"="&amp;M$7),0)</f>
        <v>11</v>
      </c>
      <c r="N13" s="38">
        <f>IFERROR(AVERAGEIFS('DAMvRTD_$kWYr'!$K:$K,'DAMvRTD_$kWYr'!$B:$B,"="&amp;$A13,'DAMvRTD_$kWYr'!$C:$C,"="&amp;$B13,'DAMvRTD_$kWYr'!$S:$S,"="&amp;$C13,'DAMvRTD_$kWYr'!$T:$T,"="&amp;$D13,'DAMvRTD_$kWYr'!$F:$F,"="&amp;N$9,'DAMvRTD_$kWYr'!$G:$G,"="&amp;N$7),0)</f>
        <v>29</v>
      </c>
      <c r="O13" s="38">
        <f>IFERROR(AVERAGEIFS('DAMvRTD_$kWYr'!$M:$M,'DAMvRTD_$kWYr'!$B:$B,"="&amp;$A13,'DAMvRTD_$kWYr'!$C:$C,"="&amp;$B13,'DAMvRTD_$kWYr'!$S:$S,"="&amp;$C13,'DAMvRTD_$kWYr'!$T:$T,"="&amp;$D13,'DAMvRTD_$kWYr'!$F:$F,"="&amp;O$9,'DAMvRTD_$kWYr'!$G:$G,"="&amp;O$7),0)</f>
        <v>86</v>
      </c>
      <c r="P13" s="38">
        <f>IFERROR(AVERAGEIFS('DAMvRTD_$kWYr'!$O:$O,'DAMvRTD_$kWYr'!$B:$B,"="&amp;$A13,'DAMvRTD_$kWYr'!$C:$C,"="&amp;$B13,'DAMvRTD_$kWYr'!$S:$S,"="&amp;$C13,'DAMvRTD_$kWYr'!$T:$T,"="&amp;$D13,'DAMvRTD_$kWYr'!$F:$F,"="&amp;P$9,'DAMvRTD_$kWYr'!$G:$G,"="&amp;P$7),0)</f>
        <v>0</v>
      </c>
      <c r="Q13" s="38">
        <f>IFERROR(AVERAGEIFS('DAMvRTD_$kWYr'!$I:$I,'DAMvRTD_$kWYr'!$B:$B,"="&amp;$A13,'DAMvRTD_$kWYr'!$C:$C,"="&amp;$B13,'DAMvRTD_$kWYr'!$S:$S,"="&amp;$C13,'DAMvRTD_$kWYr'!$T:$T,"="&amp;$D13,'DAMvRTD_$kWYr'!$F:$F,"="&amp;Q$9,'DAMvRTD_$kWYr'!$G:$G,"="&amp;Q$7),0)</f>
        <v>50</v>
      </c>
      <c r="R13" s="38">
        <f>IFERROR(AVERAGEIFS('DAMvRTD_$kWYr'!$K:$K,'DAMvRTD_$kWYr'!$B:$B,"="&amp;$A13,'DAMvRTD_$kWYr'!$C:$C,"="&amp;$B13,'DAMvRTD_$kWYr'!$S:$S,"="&amp;$C13,'DAMvRTD_$kWYr'!$T:$T,"="&amp;$D13,'DAMvRTD_$kWYr'!$F:$F,"="&amp;R$9,'DAMvRTD_$kWYr'!$G:$G,"="&amp;R$7),0)</f>
        <v>30</v>
      </c>
      <c r="S13" s="38">
        <f>IFERROR(AVERAGEIFS('DAMvRTD_$kWYr'!$Q:$Q,'DAMvRTD_$kWYr'!$B:$B,"="&amp;$A13,'DAMvRTD_$kWYr'!$C:$C,"="&amp;$B13,'DAMvRTD_$kWYr'!$S:$S,"="&amp;$C13,'DAMvRTD_$kWYr'!$T:$T,"="&amp;$D13,'DAMvRTD_$kWYr'!$F:$F,"="&amp;S$9,'DAMvRTD_$kWYr'!$G:$G,"="&amp;S$7),0)</f>
        <v>8391</v>
      </c>
      <c r="T13" s="38">
        <f>IFERROR(AVERAGEIFS('DAMvRTD_$kWYr'!$O:$O,'DAMvRTD_$kWYr'!$B:$B,"="&amp;$A13,'DAMvRTD_$kWYr'!$C:$C,"="&amp;$B13,'DAMvRTD_$kWYr'!$S:$S,"="&amp;$C13,'DAMvRTD_$kWYr'!$T:$T,"="&amp;$D13,'DAMvRTD_$kWYr'!$F:$F,"="&amp;T$9,'DAMvRTD_$kWYr'!$G:$G,"="&amp;T$7),0)</f>
        <v>0</v>
      </c>
      <c r="U13" s="38">
        <f>SUM(I13:T13)</f>
        <v>8760</v>
      </c>
    </row>
    <row r="14" spans="1:21" s="13" customFormat="1" x14ac:dyDescent="0.25">
      <c r="A14" s="51" t="s">
        <v>2</v>
      </c>
      <c r="B14" s="51" t="s">
        <v>22</v>
      </c>
      <c r="C14" s="51" t="s">
        <v>3</v>
      </c>
      <c r="D14" s="51" t="s">
        <v>4</v>
      </c>
      <c r="E14" s="6"/>
      <c r="F14" s="8" t="s">
        <v>52</v>
      </c>
      <c r="G14" s="9" t="s">
        <v>102</v>
      </c>
      <c r="H14" s="9" t="s">
        <v>104</v>
      </c>
      <c r="I14" s="38">
        <f>IFERROR(AVERAGEIFS('DAMvRTD_$kWYr'!$I:$I,'DAMvRTD_$kWYr'!$B:$B,"="&amp;$A14,'DAMvRTD_$kWYr'!$C:$C,"="&amp;$B14,'DAMvRTD_$kWYr'!$S:$S,"="&amp;$C14,'DAMvRTD_$kWYr'!$T:$T,"="&amp;$D14,'DAMvRTD_$kWYr'!$F:$F,"="&amp;I$9,'DAMvRTD_$kWYr'!$G:$G,"="&amp;I$7),0)</f>
        <v>358</v>
      </c>
      <c r="J14" s="38">
        <f>IFERROR(AVERAGEIFS('DAMvRTD_$kWYr'!$K:$K,'DAMvRTD_$kWYr'!$B:$B,"="&amp;$A14,'DAMvRTD_$kWYr'!$C:$C,"="&amp;$B14,'DAMvRTD_$kWYr'!$S:$S,"="&amp;$C14,'DAMvRTD_$kWYr'!$T:$T,"="&amp;$D14,'DAMvRTD_$kWYr'!$F:$F,"="&amp;J$9,'DAMvRTD_$kWYr'!$G:$G,"="&amp;J$7),0)</f>
        <v>0</v>
      </c>
      <c r="K14" s="38">
        <f>IFERROR(AVERAGEIFS('DAMvRTD_$kWYr'!$M:$M,'DAMvRTD_$kWYr'!$B:$B,"="&amp;$A14,'DAMvRTD_$kWYr'!$C:$C,"="&amp;$B14,'DAMvRTD_$kWYr'!$S:$S,"="&amp;$C14,'DAMvRTD_$kWYr'!$T:$T,"="&amp;$D14,'DAMvRTD_$kWYr'!$F:$F,"="&amp;K$9,'DAMvRTD_$kWYr'!$G:$G,"="&amp;K$7),0)</f>
        <v>23</v>
      </c>
      <c r="L14" s="38">
        <f>IFERROR(AVERAGEIFS('DAMvRTD_$kWYr'!$O:$O,'DAMvRTD_$kWYr'!$B:$B,"="&amp;$A14,'DAMvRTD_$kWYr'!$C:$C,"="&amp;$B14,'DAMvRTD_$kWYr'!$S:$S,"="&amp;$C14,'DAMvRTD_$kWYr'!$T:$T,"="&amp;$D14,'DAMvRTD_$kWYr'!$F:$F,"="&amp;L$9,'DAMvRTD_$kWYr'!$G:$G,"="&amp;L$7),0)</f>
        <v>0</v>
      </c>
      <c r="M14" s="38">
        <f>IFERROR(AVERAGEIFS('DAMvRTD_$kWYr'!$I:$I,'DAMvRTD_$kWYr'!$B:$B,"="&amp;$A14,'DAMvRTD_$kWYr'!$C:$C,"="&amp;$B14,'DAMvRTD_$kWYr'!$S:$S,"="&amp;$C14,'DAMvRTD_$kWYr'!$T:$T,"="&amp;$D14,'DAMvRTD_$kWYr'!$F:$F,"="&amp;M$9,'DAMvRTD_$kWYr'!$G:$G,"="&amp;M$7),0)</f>
        <v>28</v>
      </c>
      <c r="N14" s="38">
        <f>IFERROR(AVERAGEIFS('DAMvRTD_$kWYr'!$K:$K,'DAMvRTD_$kWYr'!$B:$B,"="&amp;$A14,'DAMvRTD_$kWYr'!$C:$C,"="&amp;$B14,'DAMvRTD_$kWYr'!$S:$S,"="&amp;$C14,'DAMvRTD_$kWYr'!$T:$T,"="&amp;$D14,'DAMvRTD_$kWYr'!$F:$F,"="&amp;N$9,'DAMvRTD_$kWYr'!$G:$G,"="&amp;N$7),0)</f>
        <v>185</v>
      </c>
      <c r="O14" s="38">
        <f>IFERROR(AVERAGEIFS('DAMvRTD_$kWYr'!$M:$M,'DAMvRTD_$kWYr'!$B:$B,"="&amp;$A14,'DAMvRTD_$kWYr'!$C:$C,"="&amp;$B14,'DAMvRTD_$kWYr'!$S:$S,"="&amp;$C14,'DAMvRTD_$kWYr'!$T:$T,"="&amp;$D14,'DAMvRTD_$kWYr'!$F:$F,"="&amp;O$9,'DAMvRTD_$kWYr'!$G:$G,"="&amp;O$7),0)</f>
        <v>8140</v>
      </c>
      <c r="P14" s="38">
        <f>IFERROR(AVERAGEIFS('DAMvRTD_$kWYr'!$O:$O,'DAMvRTD_$kWYr'!$B:$B,"="&amp;$A14,'DAMvRTD_$kWYr'!$C:$C,"="&amp;$B14,'DAMvRTD_$kWYr'!$S:$S,"="&amp;$C14,'DAMvRTD_$kWYr'!$T:$T,"="&amp;$D14,'DAMvRTD_$kWYr'!$F:$F,"="&amp;P$9,'DAMvRTD_$kWYr'!$G:$G,"="&amp;P$7),0)</f>
        <v>0</v>
      </c>
      <c r="Q14" s="38">
        <f>IFERROR(AVERAGEIFS('DAMvRTD_$kWYr'!$I:$I,'DAMvRTD_$kWYr'!$B:$B,"="&amp;$A14,'DAMvRTD_$kWYr'!$C:$C,"="&amp;$B14,'DAMvRTD_$kWYr'!$S:$S,"="&amp;$C14,'DAMvRTD_$kWYr'!$T:$T,"="&amp;$D14,'DAMvRTD_$kWYr'!$F:$F,"="&amp;Q$9,'DAMvRTD_$kWYr'!$G:$G,"="&amp;Q$7),0)</f>
        <v>0</v>
      </c>
      <c r="R14" s="38">
        <f>IFERROR(AVERAGEIFS('DAMvRTD_$kWYr'!$K:$K,'DAMvRTD_$kWYr'!$B:$B,"="&amp;$A14,'DAMvRTD_$kWYr'!$C:$C,"="&amp;$B14,'DAMvRTD_$kWYr'!$S:$S,"="&amp;$C14,'DAMvRTD_$kWYr'!$T:$T,"="&amp;$D14,'DAMvRTD_$kWYr'!$F:$F,"="&amp;R$9,'DAMvRTD_$kWYr'!$G:$G,"="&amp;R$7),0)</f>
        <v>0</v>
      </c>
      <c r="S14" s="38">
        <f>IFERROR(AVERAGEIFS('DAMvRTD_$kWYr'!$Q:$Q,'DAMvRTD_$kWYr'!$B:$B,"="&amp;$A14,'DAMvRTD_$kWYr'!$C:$C,"="&amp;$B14,'DAMvRTD_$kWYr'!$S:$S,"="&amp;$C14,'DAMvRTD_$kWYr'!$T:$T,"="&amp;$D14,'DAMvRTD_$kWYr'!$F:$F,"="&amp;S$9,'DAMvRTD_$kWYr'!$G:$G,"="&amp;S$7),0)</f>
        <v>26</v>
      </c>
      <c r="T14" s="38">
        <f>IFERROR(AVERAGEIFS('DAMvRTD_$kWYr'!$O:$O,'DAMvRTD_$kWYr'!$B:$B,"="&amp;$A14,'DAMvRTD_$kWYr'!$C:$C,"="&amp;$B14,'DAMvRTD_$kWYr'!$S:$S,"="&amp;$C14,'DAMvRTD_$kWYr'!$T:$T,"="&amp;$D14,'DAMvRTD_$kWYr'!$F:$F,"="&amp;T$9,'DAMvRTD_$kWYr'!$G:$G,"="&amp;T$7),0)</f>
        <v>0</v>
      </c>
      <c r="U14" s="38">
        <f t="shared" ref="U14:U16" si="0">SUM(I14:T14)</f>
        <v>8760</v>
      </c>
    </row>
    <row r="15" spans="1:21" x14ac:dyDescent="0.25">
      <c r="A15" s="51" t="s">
        <v>2</v>
      </c>
      <c r="B15" s="51" t="s">
        <v>23</v>
      </c>
      <c r="C15" s="51" t="s">
        <v>3</v>
      </c>
      <c r="D15" s="51" t="s">
        <v>4</v>
      </c>
      <c r="F15" s="8" t="s">
        <v>23</v>
      </c>
      <c r="G15" s="9" t="s">
        <v>25</v>
      </c>
      <c r="H15" s="9" t="s">
        <v>104</v>
      </c>
      <c r="I15" s="38">
        <f>IFERROR(AVERAGEIFS('DAMvRTD_$kWYr'!$I:$I,'DAMvRTD_$kWYr'!$B:$B,"="&amp;$A15,'DAMvRTD_$kWYr'!$C:$C,"="&amp;$B15,'DAMvRTD_$kWYr'!$S:$S,"="&amp;$C15,'DAMvRTD_$kWYr'!$T:$T,"="&amp;$D15,'DAMvRTD_$kWYr'!$F:$F,"="&amp;I$9,'DAMvRTD_$kWYr'!$G:$G,"="&amp;I$7),0)</f>
        <v>373</v>
      </c>
      <c r="J15" s="38">
        <f>IFERROR(AVERAGEIFS('DAMvRTD_$kWYr'!$K:$K,'DAMvRTD_$kWYr'!$B:$B,"="&amp;$A15,'DAMvRTD_$kWYr'!$C:$C,"="&amp;$B15,'DAMvRTD_$kWYr'!$S:$S,"="&amp;$C15,'DAMvRTD_$kWYr'!$T:$T,"="&amp;$D15,'DAMvRTD_$kWYr'!$F:$F,"="&amp;J$9,'DAMvRTD_$kWYr'!$G:$G,"="&amp;J$7),0)</f>
        <v>0</v>
      </c>
      <c r="K15" s="38">
        <f>IFERROR(AVERAGEIFS('DAMvRTD_$kWYr'!$M:$M,'DAMvRTD_$kWYr'!$B:$B,"="&amp;$A15,'DAMvRTD_$kWYr'!$C:$C,"="&amp;$B15,'DAMvRTD_$kWYr'!$S:$S,"="&amp;$C15,'DAMvRTD_$kWYr'!$T:$T,"="&amp;$D15,'DAMvRTD_$kWYr'!$F:$F,"="&amp;K$9,'DAMvRTD_$kWYr'!$G:$G,"="&amp;K$7),0)</f>
        <v>17</v>
      </c>
      <c r="L15" s="38">
        <f>IFERROR(AVERAGEIFS('DAMvRTD_$kWYr'!$O:$O,'DAMvRTD_$kWYr'!$B:$B,"="&amp;$A15,'DAMvRTD_$kWYr'!$C:$C,"="&amp;$B15,'DAMvRTD_$kWYr'!$S:$S,"="&amp;$C15,'DAMvRTD_$kWYr'!$T:$T,"="&amp;$D15,'DAMvRTD_$kWYr'!$F:$F,"="&amp;L$9,'DAMvRTD_$kWYr'!$G:$G,"="&amp;L$7),0)</f>
        <v>0</v>
      </c>
      <c r="M15" s="38">
        <f>IFERROR(AVERAGEIFS('DAMvRTD_$kWYr'!$I:$I,'DAMvRTD_$kWYr'!$B:$B,"="&amp;$A15,'DAMvRTD_$kWYr'!$C:$C,"="&amp;$B15,'DAMvRTD_$kWYr'!$S:$S,"="&amp;$C15,'DAMvRTD_$kWYr'!$T:$T,"="&amp;$D15,'DAMvRTD_$kWYr'!$F:$F,"="&amp;M$9,'DAMvRTD_$kWYr'!$G:$G,"="&amp;M$7),0)</f>
        <v>20</v>
      </c>
      <c r="N15" s="38">
        <f>IFERROR(AVERAGEIFS('DAMvRTD_$kWYr'!$K:$K,'DAMvRTD_$kWYr'!$B:$B,"="&amp;$A15,'DAMvRTD_$kWYr'!$C:$C,"="&amp;$B15,'DAMvRTD_$kWYr'!$S:$S,"="&amp;$C15,'DAMvRTD_$kWYr'!$T:$T,"="&amp;$D15,'DAMvRTD_$kWYr'!$F:$F,"="&amp;N$9,'DAMvRTD_$kWYr'!$G:$G,"="&amp;N$7),0)</f>
        <v>182</v>
      </c>
      <c r="O15" s="38">
        <f>IFERROR(AVERAGEIFS('DAMvRTD_$kWYr'!$M:$M,'DAMvRTD_$kWYr'!$B:$B,"="&amp;$A15,'DAMvRTD_$kWYr'!$C:$C,"="&amp;$B15,'DAMvRTD_$kWYr'!$S:$S,"="&amp;$C15,'DAMvRTD_$kWYr'!$T:$T,"="&amp;$D15,'DAMvRTD_$kWYr'!$F:$F,"="&amp;O$9,'DAMvRTD_$kWYr'!$G:$G,"="&amp;O$7),0)</f>
        <v>8140</v>
      </c>
      <c r="P15" s="38">
        <f>IFERROR(AVERAGEIFS('DAMvRTD_$kWYr'!$O:$O,'DAMvRTD_$kWYr'!$B:$B,"="&amp;$A15,'DAMvRTD_$kWYr'!$C:$C,"="&amp;$B15,'DAMvRTD_$kWYr'!$S:$S,"="&amp;$C15,'DAMvRTD_$kWYr'!$T:$T,"="&amp;$D15,'DAMvRTD_$kWYr'!$F:$F,"="&amp;P$9,'DAMvRTD_$kWYr'!$G:$G,"="&amp;P$7),0)</f>
        <v>0</v>
      </c>
      <c r="Q15" s="38">
        <f>IFERROR(AVERAGEIFS('DAMvRTD_$kWYr'!$I:$I,'DAMvRTD_$kWYr'!$B:$B,"="&amp;$A15,'DAMvRTD_$kWYr'!$C:$C,"="&amp;$B15,'DAMvRTD_$kWYr'!$S:$S,"="&amp;$C15,'DAMvRTD_$kWYr'!$T:$T,"="&amp;$D15,'DAMvRTD_$kWYr'!$F:$F,"="&amp;Q$9,'DAMvRTD_$kWYr'!$G:$G,"="&amp;Q$7),0)</f>
        <v>0</v>
      </c>
      <c r="R15" s="38">
        <f>IFERROR(AVERAGEIFS('DAMvRTD_$kWYr'!$K:$K,'DAMvRTD_$kWYr'!$B:$B,"="&amp;$A15,'DAMvRTD_$kWYr'!$C:$C,"="&amp;$B15,'DAMvRTD_$kWYr'!$S:$S,"="&amp;$C15,'DAMvRTD_$kWYr'!$T:$T,"="&amp;$D15,'DAMvRTD_$kWYr'!$F:$F,"="&amp;R$9,'DAMvRTD_$kWYr'!$G:$G,"="&amp;R$7),0)</f>
        <v>0</v>
      </c>
      <c r="S15" s="38">
        <f>IFERROR(AVERAGEIFS('DAMvRTD_$kWYr'!$Q:$Q,'DAMvRTD_$kWYr'!$B:$B,"="&amp;$A15,'DAMvRTD_$kWYr'!$C:$C,"="&amp;$B15,'DAMvRTD_$kWYr'!$S:$S,"="&amp;$C15,'DAMvRTD_$kWYr'!$T:$T,"="&amp;$D15,'DAMvRTD_$kWYr'!$F:$F,"="&amp;S$9,'DAMvRTD_$kWYr'!$G:$G,"="&amp;S$7),0)</f>
        <v>28</v>
      </c>
      <c r="T15" s="38">
        <f>IFERROR(AVERAGEIFS('DAMvRTD_$kWYr'!$O:$O,'DAMvRTD_$kWYr'!$B:$B,"="&amp;$A15,'DAMvRTD_$kWYr'!$C:$C,"="&amp;$B15,'DAMvRTD_$kWYr'!$S:$S,"="&amp;$C15,'DAMvRTD_$kWYr'!$T:$T,"="&amp;$D15,'DAMvRTD_$kWYr'!$F:$F,"="&amp;T$9,'DAMvRTD_$kWYr'!$G:$G,"="&amp;T$7),0)</f>
        <v>0</v>
      </c>
      <c r="U15" s="38">
        <f t="shared" si="0"/>
        <v>8760</v>
      </c>
    </row>
    <row r="16" spans="1:21" x14ac:dyDescent="0.25">
      <c r="A16" s="51" t="s">
        <v>2</v>
      </c>
      <c r="B16" s="51" t="s">
        <v>26</v>
      </c>
      <c r="C16" s="51" t="s">
        <v>3</v>
      </c>
      <c r="D16" s="51" t="s">
        <v>4</v>
      </c>
      <c r="F16" s="8" t="s">
        <v>26</v>
      </c>
      <c r="G16" s="9" t="s">
        <v>53</v>
      </c>
      <c r="H16" s="9" t="s">
        <v>104</v>
      </c>
      <c r="I16" s="38">
        <f>IFERROR(AVERAGEIFS('DAMvRTD_$kWYr'!$I:$I,'DAMvRTD_$kWYr'!$B:$B,"="&amp;$A16,'DAMvRTD_$kWYr'!$C:$C,"="&amp;$B16,'DAMvRTD_$kWYr'!$S:$S,"="&amp;$C16,'DAMvRTD_$kWYr'!$T:$T,"="&amp;$D16,'DAMvRTD_$kWYr'!$F:$F,"="&amp;I$9,'DAMvRTD_$kWYr'!$G:$G,"="&amp;I$7),0)</f>
        <v>468</v>
      </c>
      <c r="J16" s="38">
        <f>IFERROR(AVERAGEIFS('DAMvRTD_$kWYr'!$K:$K,'DAMvRTD_$kWYr'!$B:$B,"="&amp;$A16,'DAMvRTD_$kWYr'!$C:$C,"="&amp;$B16,'DAMvRTD_$kWYr'!$S:$S,"="&amp;$C16,'DAMvRTD_$kWYr'!$T:$T,"="&amp;$D16,'DAMvRTD_$kWYr'!$F:$F,"="&amp;J$9,'DAMvRTD_$kWYr'!$G:$G,"="&amp;J$7),0)</f>
        <v>0</v>
      </c>
      <c r="K16" s="38">
        <f>IFERROR(AVERAGEIFS('DAMvRTD_$kWYr'!$M:$M,'DAMvRTD_$kWYr'!$B:$B,"="&amp;$A16,'DAMvRTD_$kWYr'!$C:$C,"="&amp;$B16,'DAMvRTD_$kWYr'!$S:$S,"="&amp;$C16,'DAMvRTD_$kWYr'!$T:$T,"="&amp;$D16,'DAMvRTD_$kWYr'!$F:$F,"="&amp;K$9,'DAMvRTD_$kWYr'!$G:$G,"="&amp;K$7),0)</f>
        <v>15</v>
      </c>
      <c r="L16" s="38">
        <f>IFERROR(AVERAGEIFS('DAMvRTD_$kWYr'!$O:$O,'DAMvRTD_$kWYr'!$B:$B,"="&amp;$A16,'DAMvRTD_$kWYr'!$C:$C,"="&amp;$B16,'DAMvRTD_$kWYr'!$S:$S,"="&amp;$C16,'DAMvRTD_$kWYr'!$T:$T,"="&amp;$D16,'DAMvRTD_$kWYr'!$F:$F,"="&amp;L$9,'DAMvRTD_$kWYr'!$G:$G,"="&amp;L$7),0)</f>
        <v>0</v>
      </c>
      <c r="M16" s="38">
        <f>IFERROR(AVERAGEIFS('DAMvRTD_$kWYr'!$I:$I,'DAMvRTD_$kWYr'!$B:$B,"="&amp;$A16,'DAMvRTD_$kWYr'!$C:$C,"="&amp;$B16,'DAMvRTD_$kWYr'!$S:$S,"="&amp;$C16,'DAMvRTD_$kWYr'!$T:$T,"="&amp;$D16,'DAMvRTD_$kWYr'!$F:$F,"="&amp;M$9,'DAMvRTD_$kWYr'!$G:$G,"="&amp;M$7),0)</f>
        <v>92</v>
      </c>
      <c r="N16" s="38">
        <f>IFERROR(AVERAGEIFS('DAMvRTD_$kWYr'!$K:$K,'DAMvRTD_$kWYr'!$B:$B,"="&amp;$A16,'DAMvRTD_$kWYr'!$C:$C,"="&amp;$B16,'DAMvRTD_$kWYr'!$S:$S,"="&amp;$C16,'DAMvRTD_$kWYr'!$T:$T,"="&amp;$D16,'DAMvRTD_$kWYr'!$F:$F,"="&amp;N$9,'DAMvRTD_$kWYr'!$G:$G,"="&amp;N$7),0)</f>
        <v>151</v>
      </c>
      <c r="O16" s="38">
        <f>IFERROR(AVERAGEIFS('DAMvRTD_$kWYr'!$M:$M,'DAMvRTD_$kWYr'!$B:$B,"="&amp;$A16,'DAMvRTD_$kWYr'!$C:$C,"="&amp;$B16,'DAMvRTD_$kWYr'!$S:$S,"="&amp;$C16,'DAMvRTD_$kWYr'!$T:$T,"="&amp;$D16,'DAMvRTD_$kWYr'!$F:$F,"="&amp;O$9,'DAMvRTD_$kWYr'!$G:$G,"="&amp;O$7),0)</f>
        <v>8008</v>
      </c>
      <c r="P16" s="38">
        <f>IFERROR(AVERAGEIFS('DAMvRTD_$kWYr'!$O:$O,'DAMvRTD_$kWYr'!$B:$B,"="&amp;$A16,'DAMvRTD_$kWYr'!$C:$C,"="&amp;$B16,'DAMvRTD_$kWYr'!$S:$S,"="&amp;$C16,'DAMvRTD_$kWYr'!$T:$T,"="&amp;$D16,'DAMvRTD_$kWYr'!$F:$F,"="&amp;P$9,'DAMvRTD_$kWYr'!$G:$G,"="&amp;P$7),0)</f>
        <v>0</v>
      </c>
      <c r="Q16" s="38">
        <f>IFERROR(AVERAGEIFS('DAMvRTD_$kWYr'!$I:$I,'DAMvRTD_$kWYr'!$B:$B,"="&amp;$A16,'DAMvRTD_$kWYr'!$C:$C,"="&amp;$B16,'DAMvRTD_$kWYr'!$S:$S,"="&amp;$C16,'DAMvRTD_$kWYr'!$T:$T,"="&amp;$D16,'DAMvRTD_$kWYr'!$F:$F,"="&amp;Q$9,'DAMvRTD_$kWYr'!$G:$G,"="&amp;Q$7),0)</f>
        <v>0</v>
      </c>
      <c r="R16" s="38">
        <f>IFERROR(AVERAGEIFS('DAMvRTD_$kWYr'!$K:$K,'DAMvRTD_$kWYr'!$B:$B,"="&amp;$A16,'DAMvRTD_$kWYr'!$C:$C,"="&amp;$B16,'DAMvRTD_$kWYr'!$S:$S,"="&amp;$C16,'DAMvRTD_$kWYr'!$T:$T,"="&amp;$D16,'DAMvRTD_$kWYr'!$F:$F,"="&amp;R$9,'DAMvRTD_$kWYr'!$G:$G,"="&amp;R$7),0)</f>
        <v>0</v>
      </c>
      <c r="S16" s="38">
        <f>IFERROR(AVERAGEIFS('DAMvRTD_$kWYr'!$Q:$Q,'DAMvRTD_$kWYr'!$B:$B,"="&amp;$A16,'DAMvRTD_$kWYr'!$C:$C,"="&amp;$B16,'DAMvRTD_$kWYr'!$S:$S,"="&amp;$C16,'DAMvRTD_$kWYr'!$T:$T,"="&amp;$D16,'DAMvRTD_$kWYr'!$F:$F,"="&amp;S$9,'DAMvRTD_$kWYr'!$G:$G,"="&amp;S$7),0)</f>
        <v>26</v>
      </c>
      <c r="T16" s="38">
        <f>IFERROR(AVERAGEIFS('DAMvRTD_$kWYr'!$O:$O,'DAMvRTD_$kWYr'!$B:$B,"="&amp;$A16,'DAMvRTD_$kWYr'!$C:$C,"="&amp;$B16,'DAMvRTD_$kWYr'!$S:$S,"="&amp;$C16,'DAMvRTD_$kWYr'!$T:$T,"="&amp;$D16,'DAMvRTD_$kWYr'!$F:$F,"="&amp;T$9,'DAMvRTD_$kWYr'!$G:$G,"="&amp;T$7),0)</f>
        <v>0</v>
      </c>
      <c r="U16" s="38">
        <f t="shared" si="0"/>
        <v>8760</v>
      </c>
    </row>
    <row r="18" spans="1:22" hidden="1" outlineLevel="1" x14ac:dyDescent="0.25">
      <c r="I18" s="6">
        <v>2</v>
      </c>
      <c r="J18" s="6">
        <v>2</v>
      </c>
      <c r="K18" s="6">
        <v>2</v>
      </c>
      <c r="L18" s="6">
        <v>2</v>
      </c>
      <c r="M18" s="6">
        <v>2</v>
      </c>
      <c r="N18" s="6">
        <v>2</v>
      </c>
      <c r="O18" s="6">
        <v>2</v>
      </c>
      <c r="P18" s="6">
        <v>2</v>
      </c>
      <c r="Q18" s="6">
        <v>2</v>
      </c>
      <c r="R18" s="6">
        <v>2</v>
      </c>
      <c r="S18" s="6">
        <v>2</v>
      </c>
      <c r="T18" s="6">
        <v>2</v>
      </c>
    </row>
    <row r="19" spans="1:22" collapsed="1" x14ac:dyDescent="0.25">
      <c r="F19" s="7" t="s">
        <v>71</v>
      </c>
      <c r="G19" s="7"/>
      <c r="H19" s="26"/>
      <c r="I19" s="26"/>
      <c r="J19" s="26"/>
      <c r="K19" s="26"/>
      <c r="L19" s="26"/>
      <c r="M19" s="26"/>
      <c r="N19" s="26"/>
      <c r="O19" s="26"/>
      <c r="P19" s="26"/>
      <c r="Q19" s="26"/>
      <c r="R19" s="26"/>
      <c r="S19" s="26"/>
      <c r="T19" s="26"/>
      <c r="U19" s="26"/>
    </row>
    <row r="20" spans="1:22" s="13" customFormat="1" x14ac:dyDescent="0.25">
      <c r="A20" s="52"/>
      <c r="B20" s="52"/>
      <c r="C20" s="52"/>
      <c r="D20" s="52"/>
      <c r="F20" s="32" t="s">
        <v>64</v>
      </c>
      <c r="G20" s="32"/>
      <c r="H20" s="33"/>
      <c r="I20" s="34" t="s">
        <v>41</v>
      </c>
      <c r="J20" s="34"/>
      <c r="K20" s="34"/>
      <c r="L20" s="34"/>
      <c r="M20" s="34" t="s">
        <v>43</v>
      </c>
      <c r="N20" s="34"/>
      <c r="O20" s="34"/>
      <c r="P20" s="34"/>
      <c r="Q20" s="34" t="s">
        <v>42</v>
      </c>
      <c r="R20" s="34"/>
      <c r="S20" s="34"/>
      <c r="T20" s="34"/>
      <c r="U20" s="34" t="s">
        <v>61</v>
      </c>
    </row>
    <row r="21" spans="1:22" x14ac:dyDescent="0.25">
      <c r="A21" s="51" t="s">
        <v>7</v>
      </c>
      <c r="B21" s="51" t="s">
        <v>8</v>
      </c>
      <c r="C21" s="51" t="s">
        <v>0</v>
      </c>
      <c r="D21" s="51" t="s">
        <v>1</v>
      </c>
      <c r="F21" s="35" t="s">
        <v>65</v>
      </c>
      <c r="G21" s="35"/>
      <c r="H21" s="36"/>
      <c r="I21" s="37" t="s">
        <v>41</v>
      </c>
      <c r="J21" s="37" t="s">
        <v>43</v>
      </c>
      <c r="K21" s="37" t="s">
        <v>44</v>
      </c>
      <c r="L21" s="37" t="s">
        <v>45</v>
      </c>
      <c r="M21" s="37" t="s">
        <v>41</v>
      </c>
      <c r="N21" s="37" t="s">
        <v>43</v>
      </c>
      <c r="O21" s="37" t="s">
        <v>44</v>
      </c>
      <c r="P21" s="37" t="s">
        <v>45</v>
      </c>
      <c r="Q21" s="37" t="s">
        <v>41</v>
      </c>
      <c r="R21" s="37" t="s">
        <v>43</v>
      </c>
      <c r="S21" s="37" t="s">
        <v>42</v>
      </c>
      <c r="T21" s="37" t="s">
        <v>45</v>
      </c>
      <c r="U21" s="37"/>
    </row>
    <row r="22" spans="1:22" s="13" customFormat="1" x14ac:dyDescent="0.25">
      <c r="A22" s="51" t="s">
        <v>5</v>
      </c>
      <c r="B22" s="51" t="s">
        <v>17</v>
      </c>
      <c r="C22" s="51" t="s">
        <v>4</v>
      </c>
      <c r="D22" s="51" t="s">
        <v>3</v>
      </c>
      <c r="E22" s="6"/>
      <c r="F22" s="8" t="s">
        <v>17</v>
      </c>
      <c r="G22" s="9" t="s">
        <v>100</v>
      </c>
      <c r="H22" s="9" t="s">
        <v>105</v>
      </c>
      <c r="I22" s="38">
        <f>IFERROR(AVERAGEIFS('DAMvRTD_$kWYr'!$I:$I,'DAMvRTD_$kWYr'!$B:$B,"="&amp;$A22,'DAMvRTD_$kWYr'!$C:$C,"="&amp;$B22,'DAMvRTD_$kWYr'!$S:$S,"="&amp;$C22,'DAMvRTD_$kWYr'!$T:$T,"="&amp;$D22,'DAMvRTD_$kWYr'!$F:$F,"="&amp;I$18,'DAMvRTD_$kWYr'!$G:$G,"="&amp;I$7),0)</f>
        <v>5</v>
      </c>
      <c r="J22" s="38">
        <f>IFERROR(AVERAGEIFS('DAMvRTD_$kWYr'!$K:$K,'DAMvRTD_$kWYr'!$B:$B,"="&amp;$A22,'DAMvRTD_$kWYr'!$C:$C,"="&amp;$B22,'DAMvRTD_$kWYr'!$S:$S,"="&amp;$C22,'DAMvRTD_$kWYr'!$T:$T,"="&amp;$D22,'DAMvRTD_$kWYr'!$F:$F,"="&amp;J$18,'DAMvRTD_$kWYr'!$G:$G,"="&amp;J$7),0)</f>
        <v>0</v>
      </c>
      <c r="K22" s="38">
        <f>IFERROR(AVERAGEIFS('DAMvRTD_$kWYr'!$M:$M,'DAMvRTD_$kWYr'!$B:$B,"="&amp;$A22,'DAMvRTD_$kWYr'!$C:$C,"="&amp;$B22,'DAMvRTD_$kWYr'!$S:$S,"="&amp;$C22,'DAMvRTD_$kWYr'!$T:$T,"="&amp;$D22,'DAMvRTD_$kWYr'!$F:$F,"="&amp;K$18,'DAMvRTD_$kWYr'!$G:$G,"="&amp;K$7),0)</f>
        <v>16</v>
      </c>
      <c r="L22" s="38">
        <f>IFERROR(AVERAGEIFS('DAMvRTD_$kWYr'!$O:$O,'DAMvRTD_$kWYr'!$B:$B,"="&amp;$A22,'DAMvRTD_$kWYr'!$C:$C,"="&amp;$B22,'DAMvRTD_$kWYr'!$S:$S,"="&amp;$C22,'DAMvRTD_$kWYr'!$T:$T,"="&amp;$D22,'DAMvRTD_$kWYr'!$F:$F,"="&amp;L$18,'DAMvRTD_$kWYr'!$G:$G,"="&amp;L$7),0)</f>
        <v>0</v>
      </c>
      <c r="M22" s="38">
        <f>IFERROR(AVERAGEIFS('DAMvRTD_$kWYr'!$I:$I,'DAMvRTD_$kWYr'!$B:$B,"="&amp;$A22,'DAMvRTD_$kWYr'!$C:$C,"="&amp;$B22,'DAMvRTD_$kWYr'!$S:$S,"="&amp;$C22,'DAMvRTD_$kWYr'!$T:$T,"="&amp;$D22,'DAMvRTD_$kWYr'!$F:$F,"="&amp;M$18,'DAMvRTD_$kWYr'!$G:$G,"="&amp;M$7),0)</f>
        <v>0</v>
      </c>
      <c r="N22" s="38">
        <f>IFERROR(AVERAGEIFS('DAMvRTD_$kWYr'!$K:$K,'DAMvRTD_$kWYr'!$B:$B,"="&amp;$A22,'DAMvRTD_$kWYr'!$C:$C,"="&amp;$B22,'DAMvRTD_$kWYr'!$S:$S,"="&amp;$C22,'DAMvRTD_$kWYr'!$T:$T,"="&amp;$D22,'DAMvRTD_$kWYr'!$F:$F,"="&amp;N$18,'DAMvRTD_$kWYr'!$G:$G,"="&amp;N$7),0)</f>
        <v>0</v>
      </c>
      <c r="O22" s="38">
        <f>IFERROR(AVERAGEIFS('DAMvRTD_$kWYr'!$M:$M,'DAMvRTD_$kWYr'!$B:$B,"="&amp;$A22,'DAMvRTD_$kWYr'!$C:$C,"="&amp;$B22,'DAMvRTD_$kWYr'!$S:$S,"="&amp;$C22,'DAMvRTD_$kWYr'!$T:$T,"="&amp;$D22,'DAMvRTD_$kWYr'!$F:$F,"="&amp;O$18,'DAMvRTD_$kWYr'!$G:$G,"="&amp;O$7),0)</f>
        <v>12</v>
      </c>
      <c r="P22" s="38">
        <f>IFERROR(AVERAGEIFS('DAMvRTD_$kWYr'!$O:$O,'DAMvRTD_$kWYr'!$B:$B,"="&amp;$A22,'DAMvRTD_$kWYr'!$C:$C,"="&amp;$B22,'DAMvRTD_$kWYr'!$S:$S,"="&amp;$C22,'DAMvRTD_$kWYr'!$T:$T,"="&amp;$D22,'DAMvRTD_$kWYr'!$F:$F,"="&amp;P$18,'DAMvRTD_$kWYr'!$G:$G,"="&amp;P$7),0)</f>
        <v>0</v>
      </c>
      <c r="Q22" s="38">
        <f>IFERROR(AVERAGEIFS('DAMvRTD_$kWYr'!$I:$I,'DAMvRTD_$kWYr'!$B:$B,"="&amp;$A22,'DAMvRTD_$kWYr'!$C:$C,"="&amp;$B22,'DAMvRTD_$kWYr'!$S:$S,"="&amp;$C22,'DAMvRTD_$kWYr'!$T:$T,"="&amp;$D22,'DAMvRTD_$kWYr'!$F:$F,"="&amp;Q$18,'DAMvRTD_$kWYr'!$G:$G,"="&amp;Q$7),0)</f>
        <v>16</v>
      </c>
      <c r="R22" s="38">
        <f>IFERROR(AVERAGEIFS('DAMvRTD_$kWYr'!$K:$K,'DAMvRTD_$kWYr'!$B:$B,"="&amp;$A22,'DAMvRTD_$kWYr'!$C:$C,"="&amp;$B22,'DAMvRTD_$kWYr'!$S:$S,"="&amp;$C22,'DAMvRTD_$kWYr'!$T:$T,"="&amp;$D22,'DAMvRTD_$kWYr'!$F:$F,"="&amp;R$18,'DAMvRTD_$kWYr'!$G:$G,"="&amp;R$7),0)</f>
        <v>46</v>
      </c>
      <c r="S22" s="38">
        <f>IFERROR(AVERAGEIFS('DAMvRTD_$kWYr'!$Q:$Q,'DAMvRTD_$kWYr'!$B:$B,"="&amp;$A22,'DAMvRTD_$kWYr'!$C:$C,"="&amp;$B22,'DAMvRTD_$kWYr'!$S:$S,"="&amp;$C22,'DAMvRTD_$kWYr'!$T:$T,"="&amp;$D22,'DAMvRTD_$kWYr'!$F:$F,"="&amp;S$18,'DAMvRTD_$kWYr'!$G:$G,"="&amp;S$7),0)</f>
        <v>8665</v>
      </c>
      <c r="T22" s="38">
        <f>IFERROR(AVERAGEIFS('DAMvRTD_$kWYr'!$O:$O,'DAMvRTD_$kWYr'!$B:$B,"="&amp;$A22,'DAMvRTD_$kWYr'!$C:$C,"="&amp;$B22,'DAMvRTD_$kWYr'!$S:$S,"="&amp;$C22,'DAMvRTD_$kWYr'!$T:$T,"="&amp;$D22,'DAMvRTD_$kWYr'!$F:$F,"="&amp;T$18,'DAMvRTD_$kWYr'!$G:$G,"="&amp;T$7),0)</f>
        <v>0</v>
      </c>
      <c r="U22" s="38">
        <f t="shared" ref="U22:U25" si="1">SUM(I22:T22)</f>
        <v>8760</v>
      </c>
    </row>
    <row r="23" spans="1:22" s="13" customFormat="1" x14ac:dyDescent="0.25">
      <c r="A23" s="51" t="s">
        <v>2</v>
      </c>
      <c r="B23" s="51" t="s">
        <v>22</v>
      </c>
      <c r="C23" s="51" t="s">
        <v>3</v>
      </c>
      <c r="D23" s="51" t="s">
        <v>4</v>
      </c>
      <c r="E23" s="6"/>
      <c r="F23" s="8" t="s">
        <v>52</v>
      </c>
      <c r="G23" s="9" t="s">
        <v>102</v>
      </c>
      <c r="H23" s="9" t="s">
        <v>104</v>
      </c>
      <c r="I23" s="38">
        <f>IFERROR(AVERAGEIFS('DAMvRTD_$kWYr'!$I:$I,'DAMvRTD_$kWYr'!$B:$B,"="&amp;$A23,'DAMvRTD_$kWYr'!$C:$C,"="&amp;$B23,'DAMvRTD_$kWYr'!$S:$S,"="&amp;$C23,'DAMvRTD_$kWYr'!$T:$T,"="&amp;$D23,'DAMvRTD_$kWYr'!$F:$F,"="&amp;I$18,'DAMvRTD_$kWYr'!$G:$G,"="&amp;I$7),0)</f>
        <v>31</v>
      </c>
      <c r="J23" s="38">
        <f>IFERROR(AVERAGEIFS('DAMvRTD_$kWYr'!$K:$K,'DAMvRTD_$kWYr'!$B:$B,"="&amp;$A23,'DAMvRTD_$kWYr'!$C:$C,"="&amp;$B23,'DAMvRTD_$kWYr'!$S:$S,"="&amp;$C23,'DAMvRTD_$kWYr'!$T:$T,"="&amp;$D23,'DAMvRTD_$kWYr'!$F:$F,"="&amp;J$18,'DAMvRTD_$kWYr'!$G:$G,"="&amp;J$7),0)</f>
        <v>0</v>
      </c>
      <c r="K23" s="38">
        <f>IFERROR(AVERAGEIFS('DAMvRTD_$kWYr'!$M:$M,'DAMvRTD_$kWYr'!$B:$B,"="&amp;$A23,'DAMvRTD_$kWYr'!$C:$C,"="&amp;$B23,'DAMvRTD_$kWYr'!$S:$S,"="&amp;$C23,'DAMvRTD_$kWYr'!$T:$T,"="&amp;$D23,'DAMvRTD_$kWYr'!$F:$F,"="&amp;K$18,'DAMvRTD_$kWYr'!$G:$G,"="&amp;K$7),0)</f>
        <v>28</v>
      </c>
      <c r="L23" s="38">
        <f>IFERROR(AVERAGEIFS('DAMvRTD_$kWYr'!$O:$O,'DAMvRTD_$kWYr'!$B:$B,"="&amp;$A23,'DAMvRTD_$kWYr'!$C:$C,"="&amp;$B23,'DAMvRTD_$kWYr'!$S:$S,"="&amp;$C23,'DAMvRTD_$kWYr'!$T:$T,"="&amp;$D23,'DAMvRTD_$kWYr'!$F:$F,"="&amp;L$18,'DAMvRTD_$kWYr'!$G:$G,"="&amp;L$7),0)</f>
        <v>0</v>
      </c>
      <c r="M23" s="38">
        <f>IFERROR(AVERAGEIFS('DAMvRTD_$kWYr'!$I:$I,'DAMvRTD_$kWYr'!$B:$B,"="&amp;$A23,'DAMvRTD_$kWYr'!$C:$C,"="&amp;$B23,'DAMvRTD_$kWYr'!$S:$S,"="&amp;$C23,'DAMvRTD_$kWYr'!$T:$T,"="&amp;$D23,'DAMvRTD_$kWYr'!$F:$F,"="&amp;M$18,'DAMvRTD_$kWYr'!$G:$G,"="&amp;M$7),0)</f>
        <v>11</v>
      </c>
      <c r="N23" s="38">
        <f>IFERROR(AVERAGEIFS('DAMvRTD_$kWYr'!$K:$K,'DAMvRTD_$kWYr'!$B:$B,"="&amp;$A23,'DAMvRTD_$kWYr'!$C:$C,"="&amp;$B23,'DAMvRTD_$kWYr'!$S:$S,"="&amp;$C23,'DAMvRTD_$kWYr'!$T:$T,"="&amp;$D23,'DAMvRTD_$kWYr'!$F:$F,"="&amp;N$18,'DAMvRTD_$kWYr'!$G:$G,"="&amp;N$7),0)</f>
        <v>214</v>
      </c>
      <c r="O23" s="38">
        <f>IFERROR(AVERAGEIFS('DAMvRTD_$kWYr'!$M:$M,'DAMvRTD_$kWYr'!$B:$B,"="&amp;$A23,'DAMvRTD_$kWYr'!$C:$C,"="&amp;$B23,'DAMvRTD_$kWYr'!$S:$S,"="&amp;$C23,'DAMvRTD_$kWYr'!$T:$T,"="&amp;$D23,'DAMvRTD_$kWYr'!$F:$F,"="&amp;O$18,'DAMvRTD_$kWYr'!$G:$G,"="&amp;O$7),0)</f>
        <v>8466</v>
      </c>
      <c r="P23" s="38">
        <f>IFERROR(AVERAGEIFS('DAMvRTD_$kWYr'!$O:$O,'DAMvRTD_$kWYr'!$B:$B,"="&amp;$A23,'DAMvRTD_$kWYr'!$C:$C,"="&amp;$B23,'DAMvRTD_$kWYr'!$S:$S,"="&amp;$C23,'DAMvRTD_$kWYr'!$T:$T,"="&amp;$D23,'DAMvRTD_$kWYr'!$F:$F,"="&amp;P$18,'DAMvRTD_$kWYr'!$G:$G,"="&amp;P$7),0)</f>
        <v>0</v>
      </c>
      <c r="Q23" s="38">
        <f>IFERROR(AVERAGEIFS('DAMvRTD_$kWYr'!$I:$I,'DAMvRTD_$kWYr'!$B:$B,"="&amp;$A23,'DAMvRTD_$kWYr'!$C:$C,"="&amp;$B23,'DAMvRTD_$kWYr'!$S:$S,"="&amp;$C23,'DAMvRTD_$kWYr'!$T:$T,"="&amp;$D23,'DAMvRTD_$kWYr'!$F:$F,"="&amp;Q$18,'DAMvRTD_$kWYr'!$G:$G,"="&amp;Q$7),0)</f>
        <v>0</v>
      </c>
      <c r="R23" s="38">
        <f>IFERROR(AVERAGEIFS('DAMvRTD_$kWYr'!$K:$K,'DAMvRTD_$kWYr'!$B:$B,"="&amp;$A23,'DAMvRTD_$kWYr'!$C:$C,"="&amp;$B23,'DAMvRTD_$kWYr'!$S:$S,"="&amp;$C23,'DAMvRTD_$kWYr'!$T:$T,"="&amp;$D23,'DAMvRTD_$kWYr'!$F:$F,"="&amp;R$18,'DAMvRTD_$kWYr'!$G:$G,"="&amp;R$7),0)</f>
        <v>0</v>
      </c>
      <c r="S23" s="38">
        <f>IFERROR(AVERAGEIFS('DAMvRTD_$kWYr'!$Q:$Q,'DAMvRTD_$kWYr'!$B:$B,"="&amp;$A23,'DAMvRTD_$kWYr'!$C:$C,"="&amp;$B23,'DAMvRTD_$kWYr'!$S:$S,"="&amp;$C23,'DAMvRTD_$kWYr'!$T:$T,"="&amp;$D23,'DAMvRTD_$kWYr'!$F:$F,"="&amp;S$18,'DAMvRTD_$kWYr'!$G:$G,"="&amp;S$7),0)</f>
        <v>10</v>
      </c>
      <c r="T23" s="38">
        <f>IFERROR(AVERAGEIFS('DAMvRTD_$kWYr'!$O:$O,'DAMvRTD_$kWYr'!$B:$B,"="&amp;$A23,'DAMvRTD_$kWYr'!$C:$C,"="&amp;$B23,'DAMvRTD_$kWYr'!$S:$S,"="&amp;$C23,'DAMvRTD_$kWYr'!$T:$T,"="&amp;$D23,'DAMvRTD_$kWYr'!$F:$F,"="&amp;T$18,'DAMvRTD_$kWYr'!$G:$G,"="&amp;T$7),0)</f>
        <v>0</v>
      </c>
      <c r="U23" s="38">
        <f t="shared" si="1"/>
        <v>8760</v>
      </c>
    </row>
    <row r="24" spans="1:22" x14ac:dyDescent="0.25">
      <c r="A24" s="51" t="s">
        <v>2</v>
      </c>
      <c r="B24" s="51" t="s">
        <v>23</v>
      </c>
      <c r="C24" s="51" t="s">
        <v>3</v>
      </c>
      <c r="D24" s="51" t="s">
        <v>4</v>
      </c>
      <c r="F24" s="8" t="s">
        <v>23</v>
      </c>
      <c r="G24" s="9" t="s">
        <v>25</v>
      </c>
      <c r="H24" s="9" t="s">
        <v>104</v>
      </c>
      <c r="I24" s="38">
        <f>IFERROR(AVERAGEIFS('DAMvRTD_$kWYr'!$I:$I,'DAMvRTD_$kWYr'!$B:$B,"="&amp;$A24,'DAMvRTD_$kWYr'!$C:$C,"="&amp;$B24,'DAMvRTD_$kWYr'!$S:$S,"="&amp;$C24,'DAMvRTD_$kWYr'!$T:$T,"="&amp;$D24,'DAMvRTD_$kWYr'!$F:$F,"="&amp;I$18,'DAMvRTD_$kWYr'!$G:$G,"="&amp;I$7),0)</f>
        <v>37</v>
      </c>
      <c r="J24" s="38">
        <f>IFERROR(AVERAGEIFS('DAMvRTD_$kWYr'!$K:$K,'DAMvRTD_$kWYr'!$B:$B,"="&amp;$A24,'DAMvRTD_$kWYr'!$C:$C,"="&amp;$B24,'DAMvRTD_$kWYr'!$S:$S,"="&amp;$C24,'DAMvRTD_$kWYr'!$T:$T,"="&amp;$D24,'DAMvRTD_$kWYr'!$F:$F,"="&amp;J$18,'DAMvRTD_$kWYr'!$G:$G,"="&amp;J$7),0)</f>
        <v>0</v>
      </c>
      <c r="K24" s="38">
        <f>IFERROR(AVERAGEIFS('DAMvRTD_$kWYr'!$M:$M,'DAMvRTD_$kWYr'!$B:$B,"="&amp;$A24,'DAMvRTD_$kWYr'!$C:$C,"="&amp;$B24,'DAMvRTD_$kWYr'!$S:$S,"="&amp;$C24,'DAMvRTD_$kWYr'!$T:$T,"="&amp;$D24,'DAMvRTD_$kWYr'!$F:$F,"="&amp;K$18,'DAMvRTD_$kWYr'!$G:$G,"="&amp;K$7),0)</f>
        <v>40</v>
      </c>
      <c r="L24" s="38">
        <f>IFERROR(AVERAGEIFS('DAMvRTD_$kWYr'!$O:$O,'DAMvRTD_$kWYr'!$B:$B,"="&amp;$A24,'DAMvRTD_$kWYr'!$C:$C,"="&amp;$B24,'DAMvRTD_$kWYr'!$S:$S,"="&amp;$C24,'DAMvRTD_$kWYr'!$T:$T,"="&amp;$D24,'DAMvRTD_$kWYr'!$F:$F,"="&amp;L$18,'DAMvRTD_$kWYr'!$G:$G,"="&amp;L$7),0)</f>
        <v>0</v>
      </c>
      <c r="M24" s="38">
        <f>IFERROR(AVERAGEIFS('DAMvRTD_$kWYr'!$I:$I,'DAMvRTD_$kWYr'!$B:$B,"="&amp;$A24,'DAMvRTD_$kWYr'!$C:$C,"="&amp;$B24,'DAMvRTD_$kWYr'!$S:$S,"="&amp;$C24,'DAMvRTD_$kWYr'!$T:$T,"="&amp;$D24,'DAMvRTD_$kWYr'!$F:$F,"="&amp;M$18,'DAMvRTD_$kWYr'!$G:$G,"="&amp;M$7),0)</f>
        <v>7</v>
      </c>
      <c r="N24" s="38">
        <f>IFERROR(AVERAGEIFS('DAMvRTD_$kWYr'!$K:$K,'DAMvRTD_$kWYr'!$B:$B,"="&amp;$A24,'DAMvRTD_$kWYr'!$C:$C,"="&amp;$B24,'DAMvRTD_$kWYr'!$S:$S,"="&amp;$C24,'DAMvRTD_$kWYr'!$T:$T,"="&amp;$D24,'DAMvRTD_$kWYr'!$F:$F,"="&amp;N$18,'DAMvRTD_$kWYr'!$G:$G,"="&amp;N$7),0)</f>
        <v>256</v>
      </c>
      <c r="O24" s="38">
        <f>IFERROR(AVERAGEIFS('DAMvRTD_$kWYr'!$M:$M,'DAMvRTD_$kWYr'!$B:$B,"="&amp;$A24,'DAMvRTD_$kWYr'!$C:$C,"="&amp;$B24,'DAMvRTD_$kWYr'!$S:$S,"="&amp;$C24,'DAMvRTD_$kWYr'!$T:$T,"="&amp;$D24,'DAMvRTD_$kWYr'!$F:$F,"="&amp;O$18,'DAMvRTD_$kWYr'!$G:$G,"="&amp;O$7),0)</f>
        <v>8409</v>
      </c>
      <c r="P24" s="38">
        <f>IFERROR(AVERAGEIFS('DAMvRTD_$kWYr'!$O:$O,'DAMvRTD_$kWYr'!$B:$B,"="&amp;$A24,'DAMvRTD_$kWYr'!$C:$C,"="&amp;$B24,'DAMvRTD_$kWYr'!$S:$S,"="&amp;$C24,'DAMvRTD_$kWYr'!$T:$T,"="&amp;$D24,'DAMvRTD_$kWYr'!$F:$F,"="&amp;P$18,'DAMvRTD_$kWYr'!$G:$G,"="&amp;P$7),0)</f>
        <v>0</v>
      </c>
      <c r="Q24" s="38">
        <f>IFERROR(AVERAGEIFS('DAMvRTD_$kWYr'!$I:$I,'DAMvRTD_$kWYr'!$B:$B,"="&amp;$A24,'DAMvRTD_$kWYr'!$C:$C,"="&amp;$B24,'DAMvRTD_$kWYr'!$S:$S,"="&amp;$C24,'DAMvRTD_$kWYr'!$T:$T,"="&amp;$D24,'DAMvRTD_$kWYr'!$F:$F,"="&amp;Q$18,'DAMvRTD_$kWYr'!$G:$G,"="&amp;Q$7),0)</f>
        <v>0</v>
      </c>
      <c r="R24" s="38">
        <f>IFERROR(AVERAGEIFS('DAMvRTD_$kWYr'!$K:$K,'DAMvRTD_$kWYr'!$B:$B,"="&amp;$A24,'DAMvRTD_$kWYr'!$C:$C,"="&amp;$B24,'DAMvRTD_$kWYr'!$S:$S,"="&amp;$C24,'DAMvRTD_$kWYr'!$T:$T,"="&amp;$D24,'DAMvRTD_$kWYr'!$F:$F,"="&amp;R$18,'DAMvRTD_$kWYr'!$G:$G,"="&amp;R$7),0)</f>
        <v>0</v>
      </c>
      <c r="S24" s="38">
        <f>IFERROR(AVERAGEIFS('DAMvRTD_$kWYr'!$Q:$Q,'DAMvRTD_$kWYr'!$B:$B,"="&amp;$A24,'DAMvRTD_$kWYr'!$C:$C,"="&amp;$B24,'DAMvRTD_$kWYr'!$S:$S,"="&amp;$C24,'DAMvRTD_$kWYr'!$T:$T,"="&amp;$D24,'DAMvRTD_$kWYr'!$F:$F,"="&amp;S$18,'DAMvRTD_$kWYr'!$G:$G,"="&amp;S$7),0)</f>
        <v>11</v>
      </c>
      <c r="T24" s="38">
        <f>IFERROR(AVERAGEIFS('DAMvRTD_$kWYr'!$O:$O,'DAMvRTD_$kWYr'!$B:$B,"="&amp;$A24,'DAMvRTD_$kWYr'!$C:$C,"="&amp;$B24,'DAMvRTD_$kWYr'!$S:$S,"="&amp;$C24,'DAMvRTD_$kWYr'!$T:$T,"="&amp;$D24,'DAMvRTD_$kWYr'!$F:$F,"="&amp;T$18,'DAMvRTD_$kWYr'!$G:$G,"="&amp;T$7),0)</f>
        <v>0</v>
      </c>
      <c r="U24" s="38">
        <f t="shared" si="1"/>
        <v>8760</v>
      </c>
      <c r="V24" s="20"/>
    </row>
    <row r="25" spans="1:22" x14ac:dyDescent="0.25">
      <c r="A25" s="51" t="s">
        <v>2</v>
      </c>
      <c r="B25" s="51" t="s">
        <v>26</v>
      </c>
      <c r="C25" s="51" t="s">
        <v>3</v>
      </c>
      <c r="D25" s="51" t="s">
        <v>4</v>
      </c>
      <c r="F25" s="8" t="s">
        <v>26</v>
      </c>
      <c r="G25" s="9" t="s">
        <v>53</v>
      </c>
      <c r="H25" s="9" t="s">
        <v>104</v>
      </c>
      <c r="I25" s="38">
        <f>IFERROR(AVERAGEIFS('DAMvRTD_$kWYr'!$I:$I,'DAMvRTD_$kWYr'!$B:$B,"="&amp;$A25,'DAMvRTD_$kWYr'!$C:$C,"="&amp;$B25,'DAMvRTD_$kWYr'!$S:$S,"="&amp;$C25,'DAMvRTD_$kWYr'!$T:$T,"="&amp;$D25,'DAMvRTD_$kWYr'!$F:$F,"="&amp;I$18,'DAMvRTD_$kWYr'!$G:$G,"="&amp;I$7),0)</f>
        <v>124</v>
      </c>
      <c r="J25" s="38">
        <f>IFERROR(AVERAGEIFS('DAMvRTD_$kWYr'!$K:$K,'DAMvRTD_$kWYr'!$B:$B,"="&amp;$A25,'DAMvRTD_$kWYr'!$C:$C,"="&amp;$B25,'DAMvRTD_$kWYr'!$S:$S,"="&amp;$C25,'DAMvRTD_$kWYr'!$T:$T,"="&amp;$D25,'DAMvRTD_$kWYr'!$F:$F,"="&amp;J$18,'DAMvRTD_$kWYr'!$G:$G,"="&amp;J$7),0)</f>
        <v>0</v>
      </c>
      <c r="K25" s="38">
        <f>IFERROR(AVERAGEIFS('DAMvRTD_$kWYr'!$M:$M,'DAMvRTD_$kWYr'!$B:$B,"="&amp;$A25,'DAMvRTD_$kWYr'!$C:$C,"="&amp;$B25,'DAMvRTD_$kWYr'!$S:$S,"="&amp;$C25,'DAMvRTD_$kWYr'!$T:$T,"="&amp;$D25,'DAMvRTD_$kWYr'!$F:$F,"="&amp;K$18,'DAMvRTD_$kWYr'!$G:$G,"="&amp;K$7),0)</f>
        <v>42</v>
      </c>
      <c r="L25" s="38">
        <f>IFERROR(AVERAGEIFS('DAMvRTD_$kWYr'!$O:$O,'DAMvRTD_$kWYr'!$B:$B,"="&amp;$A25,'DAMvRTD_$kWYr'!$C:$C,"="&amp;$B25,'DAMvRTD_$kWYr'!$S:$S,"="&amp;$C25,'DAMvRTD_$kWYr'!$T:$T,"="&amp;$D25,'DAMvRTD_$kWYr'!$F:$F,"="&amp;L$18,'DAMvRTD_$kWYr'!$G:$G,"="&amp;L$7),0)</f>
        <v>0</v>
      </c>
      <c r="M25" s="38">
        <f>IFERROR(AVERAGEIFS('DAMvRTD_$kWYr'!$I:$I,'DAMvRTD_$kWYr'!$B:$B,"="&amp;$A25,'DAMvRTD_$kWYr'!$C:$C,"="&amp;$B25,'DAMvRTD_$kWYr'!$S:$S,"="&amp;$C25,'DAMvRTD_$kWYr'!$T:$T,"="&amp;$D25,'DAMvRTD_$kWYr'!$F:$F,"="&amp;M$18,'DAMvRTD_$kWYr'!$G:$G,"="&amp;M$7),0)</f>
        <v>55</v>
      </c>
      <c r="N25" s="38">
        <f>IFERROR(AVERAGEIFS('DAMvRTD_$kWYr'!$K:$K,'DAMvRTD_$kWYr'!$B:$B,"="&amp;$A25,'DAMvRTD_$kWYr'!$C:$C,"="&amp;$B25,'DAMvRTD_$kWYr'!$S:$S,"="&amp;$C25,'DAMvRTD_$kWYr'!$T:$T,"="&amp;$D25,'DAMvRTD_$kWYr'!$F:$F,"="&amp;N$18,'DAMvRTD_$kWYr'!$G:$G,"="&amp;N$7),0)</f>
        <v>198</v>
      </c>
      <c r="O25" s="38">
        <f>IFERROR(AVERAGEIFS('DAMvRTD_$kWYr'!$M:$M,'DAMvRTD_$kWYr'!$B:$B,"="&amp;$A25,'DAMvRTD_$kWYr'!$C:$C,"="&amp;$B25,'DAMvRTD_$kWYr'!$S:$S,"="&amp;$C25,'DAMvRTD_$kWYr'!$T:$T,"="&amp;$D25,'DAMvRTD_$kWYr'!$F:$F,"="&amp;O$18,'DAMvRTD_$kWYr'!$G:$G,"="&amp;O$7),0)</f>
        <v>8333</v>
      </c>
      <c r="P25" s="38">
        <f>IFERROR(AVERAGEIFS('DAMvRTD_$kWYr'!$O:$O,'DAMvRTD_$kWYr'!$B:$B,"="&amp;$A25,'DAMvRTD_$kWYr'!$C:$C,"="&amp;$B25,'DAMvRTD_$kWYr'!$S:$S,"="&amp;$C25,'DAMvRTD_$kWYr'!$T:$T,"="&amp;$D25,'DAMvRTD_$kWYr'!$F:$F,"="&amp;P$18,'DAMvRTD_$kWYr'!$G:$G,"="&amp;P$7),0)</f>
        <v>0</v>
      </c>
      <c r="Q25" s="38">
        <f>IFERROR(AVERAGEIFS('DAMvRTD_$kWYr'!$I:$I,'DAMvRTD_$kWYr'!$B:$B,"="&amp;$A25,'DAMvRTD_$kWYr'!$C:$C,"="&amp;$B25,'DAMvRTD_$kWYr'!$S:$S,"="&amp;$C25,'DAMvRTD_$kWYr'!$T:$T,"="&amp;$D25,'DAMvRTD_$kWYr'!$F:$F,"="&amp;Q$18,'DAMvRTD_$kWYr'!$G:$G,"="&amp;Q$7),0)</f>
        <v>0</v>
      </c>
      <c r="R25" s="38">
        <f>IFERROR(AVERAGEIFS('DAMvRTD_$kWYr'!$K:$K,'DAMvRTD_$kWYr'!$B:$B,"="&amp;$A25,'DAMvRTD_$kWYr'!$C:$C,"="&amp;$B25,'DAMvRTD_$kWYr'!$S:$S,"="&amp;$C25,'DAMvRTD_$kWYr'!$T:$T,"="&amp;$D25,'DAMvRTD_$kWYr'!$F:$F,"="&amp;R$18,'DAMvRTD_$kWYr'!$G:$G,"="&amp;R$7),0)</f>
        <v>0</v>
      </c>
      <c r="S25" s="38">
        <f>IFERROR(AVERAGEIFS('DAMvRTD_$kWYr'!$Q:$Q,'DAMvRTD_$kWYr'!$B:$B,"="&amp;$A25,'DAMvRTD_$kWYr'!$C:$C,"="&amp;$B25,'DAMvRTD_$kWYr'!$S:$S,"="&amp;$C25,'DAMvRTD_$kWYr'!$T:$T,"="&amp;$D25,'DAMvRTD_$kWYr'!$F:$F,"="&amp;S$18,'DAMvRTD_$kWYr'!$G:$G,"="&amp;S$7),0)</f>
        <v>8</v>
      </c>
      <c r="T25" s="38">
        <f>IFERROR(AVERAGEIFS('DAMvRTD_$kWYr'!$O:$O,'DAMvRTD_$kWYr'!$B:$B,"="&amp;$A25,'DAMvRTD_$kWYr'!$C:$C,"="&amp;$B25,'DAMvRTD_$kWYr'!$S:$S,"="&amp;$C25,'DAMvRTD_$kWYr'!$T:$T,"="&amp;$D25,'DAMvRTD_$kWYr'!$F:$F,"="&amp;T$18,'DAMvRTD_$kWYr'!$G:$G,"="&amp;T$7),0)</f>
        <v>0</v>
      </c>
      <c r="U25" s="38">
        <f t="shared" si="1"/>
        <v>8760</v>
      </c>
    </row>
    <row r="27" spans="1:22" hidden="1" outlineLevel="1" x14ac:dyDescent="0.25">
      <c r="I27" s="6">
        <v>3</v>
      </c>
      <c r="J27" s="6">
        <v>3</v>
      </c>
      <c r="K27" s="6">
        <v>3</v>
      </c>
      <c r="L27" s="6">
        <v>3</v>
      </c>
      <c r="M27" s="6">
        <v>3</v>
      </c>
      <c r="N27" s="6">
        <v>3</v>
      </c>
      <c r="O27" s="6">
        <v>3</v>
      </c>
      <c r="P27" s="6">
        <v>3</v>
      </c>
      <c r="Q27" s="6">
        <v>3</v>
      </c>
      <c r="R27" s="6">
        <v>3</v>
      </c>
      <c r="S27" s="6">
        <v>3</v>
      </c>
      <c r="T27" s="6">
        <v>3</v>
      </c>
    </row>
    <row r="28" spans="1:22" collapsed="1" x14ac:dyDescent="0.25">
      <c r="F28" s="7" t="s">
        <v>90</v>
      </c>
      <c r="G28" s="7"/>
      <c r="H28" s="26"/>
      <c r="I28" s="26"/>
      <c r="J28" s="26"/>
      <c r="K28" s="26"/>
      <c r="L28" s="26"/>
      <c r="M28" s="26"/>
      <c r="N28" s="26"/>
      <c r="O28" s="26"/>
      <c r="P28" s="26"/>
      <c r="Q28" s="26"/>
      <c r="R28" s="26"/>
      <c r="S28" s="26"/>
      <c r="T28" s="26"/>
      <c r="U28" s="26"/>
    </row>
    <row r="29" spans="1:22" s="13" customFormat="1" x14ac:dyDescent="0.25">
      <c r="A29" s="52"/>
      <c r="B29" s="52"/>
      <c r="C29" s="52"/>
      <c r="D29" s="52"/>
      <c r="F29" s="32" t="s">
        <v>64</v>
      </c>
      <c r="G29" s="32"/>
      <c r="H29" s="33"/>
      <c r="I29" s="34" t="s">
        <v>41</v>
      </c>
      <c r="J29" s="34"/>
      <c r="K29" s="34"/>
      <c r="L29" s="34"/>
      <c r="M29" s="34" t="s">
        <v>43</v>
      </c>
      <c r="N29" s="34"/>
      <c r="O29" s="34"/>
      <c r="P29" s="34"/>
      <c r="Q29" s="34" t="s">
        <v>42</v>
      </c>
      <c r="R29" s="34"/>
      <c r="S29" s="34"/>
      <c r="T29" s="34"/>
      <c r="U29" s="34" t="s">
        <v>61</v>
      </c>
    </row>
    <row r="30" spans="1:22" x14ac:dyDescent="0.25">
      <c r="A30" s="51" t="s">
        <v>7</v>
      </c>
      <c r="B30" s="51" t="s">
        <v>8</v>
      </c>
      <c r="C30" s="51" t="s">
        <v>0</v>
      </c>
      <c r="D30" s="51" t="s">
        <v>1</v>
      </c>
      <c r="F30" s="35" t="s">
        <v>65</v>
      </c>
      <c r="G30" s="35"/>
      <c r="H30" s="36"/>
      <c r="I30" s="37" t="s">
        <v>41</v>
      </c>
      <c r="J30" s="37" t="s">
        <v>43</v>
      </c>
      <c r="K30" s="37" t="s">
        <v>44</v>
      </c>
      <c r="L30" s="37" t="s">
        <v>45</v>
      </c>
      <c r="M30" s="37" t="s">
        <v>41</v>
      </c>
      <c r="N30" s="37" t="s">
        <v>43</v>
      </c>
      <c r="O30" s="37" t="s">
        <v>44</v>
      </c>
      <c r="P30" s="37" t="s">
        <v>45</v>
      </c>
      <c r="Q30" s="37" t="s">
        <v>41</v>
      </c>
      <c r="R30" s="37" t="s">
        <v>43</v>
      </c>
      <c r="S30" s="37" t="s">
        <v>42</v>
      </c>
      <c r="T30" s="37" t="s">
        <v>45</v>
      </c>
      <c r="U30" s="37"/>
    </row>
    <row r="31" spans="1:22" s="13" customFormat="1" x14ac:dyDescent="0.25">
      <c r="A31" s="51" t="s">
        <v>5</v>
      </c>
      <c r="B31" s="51" t="s">
        <v>17</v>
      </c>
      <c r="C31" s="51" t="s">
        <v>4</v>
      </c>
      <c r="D31" s="51" t="s">
        <v>3</v>
      </c>
      <c r="E31" s="6"/>
      <c r="F31" s="8" t="s">
        <v>17</v>
      </c>
      <c r="G31" s="9" t="s">
        <v>100</v>
      </c>
      <c r="H31" s="9" t="s">
        <v>105</v>
      </c>
      <c r="I31" s="38">
        <f>IFERROR(AVERAGEIFS('DAMvRTD_$kWYr'!$I:$I,'DAMvRTD_$kWYr'!$B:$B,"="&amp;$A31,'DAMvRTD_$kWYr'!$C:$C,"="&amp;$B31,'DAMvRTD_$kWYr'!$S:$S,"="&amp;$C31,'DAMvRTD_$kWYr'!$T:$T,"="&amp;$D31,'DAMvRTD_$kWYr'!$F:$F,"="&amp;I$27,'DAMvRTD_$kWYr'!$G:$G,"="&amp;I$7),0)</f>
        <v>0</v>
      </c>
      <c r="J31" s="38">
        <f>IFERROR(AVERAGEIFS('DAMvRTD_$kWYr'!$K:$K,'DAMvRTD_$kWYr'!$B:$B,"="&amp;$A31,'DAMvRTD_$kWYr'!$C:$C,"="&amp;$B31,'DAMvRTD_$kWYr'!$S:$S,"="&amp;$C31,'DAMvRTD_$kWYr'!$T:$T,"="&amp;$D31,'DAMvRTD_$kWYr'!$F:$F,"="&amp;J$27,'DAMvRTD_$kWYr'!$G:$G,"="&amp;J$7),0)</f>
        <v>0</v>
      </c>
      <c r="K31" s="38">
        <f>IFERROR(AVERAGEIFS('DAMvRTD_$kWYr'!$M:$M,'DAMvRTD_$kWYr'!$B:$B,"="&amp;$A31,'DAMvRTD_$kWYr'!$C:$C,"="&amp;$B31,'DAMvRTD_$kWYr'!$S:$S,"="&amp;$C31,'DAMvRTD_$kWYr'!$T:$T,"="&amp;$D31,'DAMvRTD_$kWYr'!$F:$F,"="&amp;K$27,'DAMvRTD_$kWYr'!$G:$G,"="&amp;K$7),0)</f>
        <v>0</v>
      </c>
      <c r="L31" s="38">
        <f>IFERROR(AVERAGEIFS('DAMvRTD_$kWYr'!$O:$O,'DAMvRTD_$kWYr'!$B:$B,"="&amp;$A31,'DAMvRTD_$kWYr'!$C:$C,"="&amp;$B31,'DAMvRTD_$kWYr'!$S:$S,"="&amp;$C31,'DAMvRTD_$kWYr'!$T:$T,"="&amp;$D31,'DAMvRTD_$kWYr'!$F:$F,"="&amp;L$27,'DAMvRTD_$kWYr'!$G:$G,"="&amp;L$7),0)</f>
        <v>0</v>
      </c>
      <c r="M31" s="38">
        <f>IFERROR(AVERAGEIFS('DAMvRTD_$kWYr'!$I:$I,'DAMvRTD_$kWYr'!$B:$B,"="&amp;$A31,'DAMvRTD_$kWYr'!$C:$C,"="&amp;$B31,'DAMvRTD_$kWYr'!$S:$S,"="&amp;$C31,'DAMvRTD_$kWYr'!$T:$T,"="&amp;$D31,'DAMvRTD_$kWYr'!$F:$F,"="&amp;M$27,'DAMvRTD_$kWYr'!$G:$G,"="&amp;M$7),0)</f>
        <v>0</v>
      </c>
      <c r="N31" s="38">
        <f>IFERROR(AVERAGEIFS('DAMvRTD_$kWYr'!$K:$K,'DAMvRTD_$kWYr'!$B:$B,"="&amp;$A31,'DAMvRTD_$kWYr'!$C:$C,"="&amp;$B31,'DAMvRTD_$kWYr'!$S:$S,"="&amp;$C31,'DAMvRTD_$kWYr'!$T:$T,"="&amp;$D31,'DAMvRTD_$kWYr'!$F:$F,"="&amp;N$27,'DAMvRTD_$kWYr'!$G:$G,"="&amp;N$7),0)</f>
        <v>0</v>
      </c>
      <c r="O31" s="38">
        <f>IFERROR(AVERAGEIFS('DAMvRTD_$kWYr'!$M:$M,'DAMvRTD_$kWYr'!$B:$B,"="&amp;$A31,'DAMvRTD_$kWYr'!$C:$C,"="&amp;$B31,'DAMvRTD_$kWYr'!$S:$S,"="&amp;$C31,'DAMvRTD_$kWYr'!$T:$T,"="&amp;$D31,'DAMvRTD_$kWYr'!$F:$F,"="&amp;O$27,'DAMvRTD_$kWYr'!$G:$G,"="&amp;O$7),0)</f>
        <v>5</v>
      </c>
      <c r="P31" s="38">
        <f>IFERROR(AVERAGEIFS('DAMvRTD_$kWYr'!$O:$O,'DAMvRTD_$kWYr'!$B:$B,"="&amp;$A31,'DAMvRTD_$kWYr'!$C:$C,"="&amp;$B31,'DAMvRTD_$kWYr'!$S:$S,"="&amp;$C31,'DAMvRTD_$kWYr'!$T:$T,"="&amp;$D31,'DAMvRTD_$kWYr'!$F:$F,"="&amp;P$27,'DAMvRTD_$kWYr'!$G:$G,"="&amp;P$7),0)</f>
        <v>0</v>
      </c>
      <c r="Q31" s="38">
        <f>IFERROR(AVERAGEIFS('DAMvRTD_$kWYr'!$I:$I,'DAMvRTD_$kWYr'!$B:$B,"="&amp;$A31,'DAMvRTD_$kWYr'!$C:$C,"="&amp;$B31,'DAMvRTD_$kWYr'!$S:$S,"="&amp;$C31,'DAMvRTD_$kWYr'!$T:$T,"="&amp;$D31,'DAMvRTD_$kWYr'!$F:$F,"="&amp;Q$27,'DAMvRTD_$kWYr'!$G:$G,"="&amp;Q$7),0)</f>
        <v>4</v>
      </c>
      <c r="R31" s="38">
        <f>IFERROR(AVERAGEIFS('DAMvRTD_$kWYr'!$K:$K,'DAMvRTD_$kWYr'!$B:$B,"="&amp;$A31,'DAMvRTD_$kWYr'!$C:$C,"="&amp;$B31,'DAMvRTD_$kWYr'!$S:$S,"="&amp;$C31,'DAMvRTD_$kWYr'!$T:$T,"="&amp;$D31,'DAMvRTD_$kWYr'!$F:$F,"="&amp;R$27,'DAMvRTD_$kWYr'!$G:$G,"="&amp;R$7),0)</f>
        <v>25</v>
      </c>
      <c r="S31" s="38">
        <f>IFERROR(AVERAGEIFS('DAMvRTD_$kWYr'!$Q:$Q,'DAMvRTD_$kWYr'!$B:$B,"="&amp;$A31,'DAMvRTD_$kWYr'!$C:$C,"="&amp;$B31,'DAMvRTD_$kWYr'!$S:$S,"="&amp;$C31,'DAMvRTD_$kWYr'!$T:$T,"="&amp;$D31,'DAMvRTD_$kWYr'!$F:$F,"="&amp;S$27,'DAMvRTD_$kWYr'!$G:$G,"="&amp;S$7),0)</f>
        <v>8750</v>
      </c>
      <c r="T31" s="38">
        <f>IFERROR(AVERAGEIFS('DAMvRTD_$kWYr'!$O:$O,'DAMvRTD_$kWYr'!$B:$B,"="&amp;$A31,'DAMvRTD_$kWYr'!$C:$C,"="&amp;$B31,'DAMvRTD_$kWYr'!$S:$S,"="&amp;$C31,'DAMvRTD_$kWYr'!$T:$T,"="&amp;$D31,'DAMvRTD_$kWYr'!$F:$F,"="&amp;T$27,'DAMvRTD_$kWYr'!$G:$G,"="&amp;T$7),0)</f>
        <v>0</v>
      </c>
      <c r="U31" s="38">
        <f t="shared" ref="U31:U34" si="2">SUM(I31:T31)</f>
        <v>8784</v>
      </c>
    </row>
    <row r="32" spans="1:22" s="13" customFormat="1" x14ac:dyDescent="0.25">
      <c r="A32" s="51" t="s">
        <v>2</v>
      </c>
      <c r="B32" s="51" t="s">
        <v>22</v>
      </c>
      <c r="C32" s="51" t="s">
        <v>3</v>
      </c>
      <c r="D32" s="51" t="s">
        <v>4</v>
      </c>
      <c r="E32" s="6"/>
      <c r="F32" s="8" t="s">
        <v>52</v>
      </c>
      <c r="G32" s="9" t="s">
        <v>102</v>
      </c>
      <c r="H32" s="9" t="s">
        <v>104</v>
      </c>
      <c r="I32" s="38">
        <f>IFERROR(AVERAGEIFS('DAMvRTD_$kWYr'!$I:$I,'DAMvRTD_$kWYr'!$B:$B,"="&amp;$A32,'DAMvRTD_$kWYr'!$C:$C,"="&amp;$B32,'DAMvRTD_$kWYr'!$S:$S,"="&amp;$C32,'DAMvRTD_$kWYr'!$T:$T,"="&amp;$D32,'DAMvRTD_$kWYr'!$F:$F,"="&amp;I$27,'DAMvRTD_$kWYr'!$G:$G,"="&amp;I$7),0)</f>
        <v>0</v>
      </c>
      <c r="J32" s="38">
        <f>IFERROR(AVERAGEIFS('DAMvRTD_$kWYr'!$K:$K,'DAMvRTD_$kWYr'!$B:$B,"="&amp;$A32,'DAMvRTD_$kWYr'!$C:$C,"="&amp;$B32,'DAMvRTD_$kWYr'!$S:$S,"="&amp;$C32,'DAMvRTD_$kWYr'!$T:$T,"="&amp;$D32,'DAMvRTD_$kWYr'!$F:$F,"="&amp;J$27,'DAMvRTD_$kWYr'!$G:$G,"="&amp;J$7),0)</f>
        <v>0</v>
      </c>
      <c r="K32" s="38">
        <f>IFERROR(AVERAGEIFS('DAMvRTD_$kWYr'!$M:$M,'DAMvRTD_$kWYr'!$B:$B,"="&amp;$A32,'DAMvRTD_$kWYr'!$C:$C,"="&amp;$B32,'DAMvRTD_$kWYr'!$S:$S,"="&amp;$C32,'DAMvRTD_$kWYr'!$T:$T,"="&amp;$D32,'DAMvRTD_$kWYr'!$F:$F,"="&amp;K$27,'DAMvRTD_$kWYr'!$G:$G,"="&amp;K$7),0)</f>
        <v>0</v>
      </c>
      <c r="L32" s="38">
        <f>IFERROR(AVERAGEIFS('DAMvRTD_$kWYr'!$O:$O,'DAMvRTD_$kWYr'!$B:$B,"="&amp;$A32,'DAMvRTD_$kWYr'!$C:$C,"="&amp;$B32,'DAMvRTD_$kWYr'!$S:$S,"="&amp;$C32,'DAMvRTD_$kWYr'!$T:$T,"="&amp;$D32,'DAMvRTD_$kWYr'!$F:$F,"="&amp;L$27,'DAMvRTD_$kWYr'!$G:$G,"="&amp;L$7),0)</f>
        <v>0</v>
      </c>
      <c r="M32" s="38">
        <f>IFERROR(AVERAGEIFS('DAMvRTD_$kWYr'!$I:$I,'DAMvRTD_$kWYr'!$B:$B,"="&amp;$A32,'DAMvRTD_$kWYr'!$C:$C,"="&amp;$B32,'DAMvRTD_$kWYr'!$S:$S,"="&amp;$C32,'DAMvRTD_$kWYr'!$T:$T,"="&amp;$D32,'DAMvRTD_$kWYr'!$F:$F,"="&amp;M$27,'DAMvRTD_$kWYr'!$G:$G,"="&amp;M$7),0)</f>
        <v>4</v>
      </c>
      <c r="N32" s="38">
        <f>IFERROR(AVERAGEIFS('DAMvRTD_$kWYr'!$K:$K,'DAMvRTD_$kWYr'!$B:$B,"="&amp;$A32,'DAMvRTD_$kWYr'!$C:$C,"="&amp;$B32,'DAMvRTD_$kWYr'!$S:$S,"="&amp;$C32,'DAMvRTD_$kWYr'!$T:$T,"="&amp;$D32,'DAMvRTD_$kWYr'!$F:$F,"="&amp;N$27,'DAMvRTD_$kWYr'!$G:$G,"="&amp;N$7),0)</f>
        <v>95</v>
      </c>
      <c r="O32" s="38">
        <f>IFERROR(AVERAGEIFS('DAMvRTD_$kWYr'!$M:$M,'DAMvRTD_$kWYr'!$B:$B,"="&amp;$A32,'DAMvRTD_$kWYr'!$C:$C,"="&amp;$B32,'DAMvRTD_$kWYr'!$S:$S,"="&amp;$C32,'DAMvRTD_$kWYr'!$T:$T,"="&amp;$D32,'DAMvRTD_$kWYr'!$F:$F,"="&amp;O$27,'DAMvRTD_$kWYr'!$G:$G,"="&amp;O$7),0)</f>
        <v>8436</v>
      </c>
      <c r="P32" s="38">
        <f>IFERROR(AVERAGEIFS('DAMvRTD_$kWYr'!$O:$O,'DAMvRTD_$kWYr'!$B:$B,"="&amp;$A32,'DAMvRTD_$kWYr'!$C:$C,"="&amp;$B32,'DAMvRTD_$kWYr'!$S:$S,"="&amp;$C32,'DAMvRTD_$kWYr'!$T:$T,"="&amp;$D32,'DAMvRTD_$kWYr'!$F:$F,"="&amp;P$27,'DAMvRTD_$kWYr'!$G:$G,"="&amp;P$7),0)</f>
        <v>0</v>
      </c>
      <c r="Q32" s="38">
        <f>IFERROR(AVERAGEIFS('DAMvRTD_$kWYr'!$I:$I,'DAMvRTD_$kWYr'!$B:$B,"="&amp;$A32,'DAMvRTD_$kWYr'!$C:$C,"="&amp;$B32,'DAMvRTD_$kWYr'!$S:$S,"="&amp;$C32,'DAMvRTD_$kWYr'!$T:$T,"="&amp;$D32,'DAMvRTD_$kWYr'!$F:$F,"="&amp;Q$27,'DAMvRTD_$kWYr'!$G:$G,"="&amp;Q$7),0)</f>
        <v>0</v>
      </c>
      <c r="R32" s="38">
        <f>IFERROR(AVERAGEIFS('DAMvRTD_$kWYr'!$K:$K,'DAMvRTD_$kWYr'!$B:$B,"="&amp;$A32,'DAMvRTD_$kWYr'!$C:$C,"="&amp;$B32,'DAMvRTD_$kWYr'!$S:$S,"="&amp;$C32,'DAMvRTD_$kWYr'!$T:$T,"="&amp;$D32,'DAMvRTD_$kWYr'!$F:$F,"="&amp;R$27,'DAMvRTD_$kWYr'!$G:$G,"="&amp;R$7),0)</f>
        <v>0</v>
      </c>
      <c r="S32" s="38">
        <f>IFERROR(AVERAGEIFS('DAMvRTD_$kWYr'!$Q:$Q,'DAMvRTD_$kWYr'!$B:$B,"="&amp;$A32,'DAMvRTD_$kWYr'!$C:$C,"="&amp;$B32,'DAMvRTD_$kWYr'!$S:$S,"="&amp;$C32,'DAMvRTD_$kWYr'!$T:$T,"="&amp;$D32,'DAMvRTD_$kWYr'!$F:$F,"="&amp;S$27,'DAMvRTD_$kWYr'!$G:$G,"="&amp;S$7),0)</f>
        <v>249</v>
      </c>
      <c r="T32" s="38">
        <f>IFERROR(AVERAGEIFS('DAMvRTD_$kWYr'!$O:$O,'DAMvRTD_$kWYr'!$B:$B,"="&amp;$A32,'DAMvRTD_$kWYr'!$C:$C,"="&amp;$B32,'DAMvRTD_$kWYr'!$S:$S,"="&amp;$C32,'DAMvRTD_$kWYr'!$T:$T,"="&amp;$D32,'DAMvRTD_$kWYr'!$F:$F,"="&amp;T$27,'DAMvRTD_$kWYr'!$G:$G,"="&amp;T$7),0)</f>
        <v>0</v>
      </c>
      <c r="U32" s="38">
        <f t="shared" si="2"/>
        <v>8784</v>
      </c>
    </row>
    <row r="33" spans="1:22" x14ac:dyDescent="0.25">
      <c r="A33" s="51" t="s">
        <v>2</v>
      </c>
      <c r="B33" s="51" t="s">
        <v>23</v>
      </c>
      <c r="C33" s="51" t="s">
        <v>3</v>
      </c>
      <c r="D33" s="51" t="s">
        <v>4</v>
      </c>
      <c r="F33" s="8" t="s">
        <v>23</v>
      </c>
      <c r="G33" s="9" t="s">
        <v>25</v>
      </c>
      <c r="H33" s="9" t="s">
        <v>104</v>
      </c>
      <c r="I33" s="38">
        <f>IFERROR(AVERAGEIFS('DAMvRTD_$kWYr'!$I:$I,'DAMvRTD_$kWYr'!$B:$B,"="&amp;$A33,'DAMvRTD_$kWYr'!$C:$C,"="&amp;$B33,'DAMvRTD_$kWYr'!$S:$S,"="&amp;$C33,'DAMvRTD_$kWYr'!$T:$T,"="&amp;$D33,'DAMvRTD_$kWYr'!$F:$F,"="&amp;I$27,'DAMvRTD_$kWYr'!$G:$G,"="&amp;I$7),0)</f>
        <v>0</v>
      </c>
      <c r="J33" s="38">
        <f>IFERROR(AVERAGEIFS('DAMvRTD_$kWYr'!$K:$K,'DAMvRTD_$kWYr'!$B:$B,"="&amp;$A33,'DAMvRTD_$kWYr'!$C:$C,"="&amp;$B33,'DAMvRTD_$kWYr'!$S:$S,"="&amp;$C33,'DAMvRTD_$kWYr'!$T:$T,"="&amp;$D33,'DAMvRTD_$kWYr'!$F:$F,"="&amp;J$27,'DAMvRTD_$kWYr'!$G:$G,"="&amp;J$7),0)</f>
        <v>0</v>
      </c>
      <c r="K33" s="38">
        <f>IFERROR(AVERAGEIFS('DAMvRTD_$kWYr'!$M:$M,'DAMvRTD_$kWYr'!$B:$B,"="&amp;$A33,'DAMvRTD_$kWYr'!$C:$C,"="&amp;$B33,'DAMvRTD_$kWYr'!$S:$S,"="&amp;$C33,'DAMvRTD_$kWYr'!$T:$T,"="&amp;$D33,'DAMvRTD_$kWYr'!$F:$F,"="&amp;K$27,'DAMvRTD_$kWYr'!$G:$G,"="&amp;K$7),0)</f>
        <v>0</v>
      </c>
      <c r="L33" s="38">
        <f>IFERROR(AVERAGEIFS('DAMvRTD_$kWYr'!$O:$O,'DAMvRTD_$kWYr'!$B:$B,"="&amp;$A33,'DAMvRTD_$kWYr'!$C:$C,"="&amp;$B33,'DAMvRTD_$kWYr'!$S:$S,"="&amp;$C33,'DAMvRTD_$kWYr'!$T:$T,"="&amp;$D33,'DAMvRTD_$kWYr'!$F:$F,"="&amp;L$27,'DAMvRTD_$kWYr'!$G:$G,"="&amp;L$7),0)</f>
        <v>0</v>
      </c>
      <c r="M33" s="38">
        <f>IFERROR(AVERAGEIFS('DAMvRTD_$kWYr'!$I:$I,'DAMvRTD_$kWYr'!$B:$B,"="&amp;$A33,'DAMvRTD_$kWYr'!$C:$C,"="&amp;$B33,'DAMvRTD_$kWYr'!$S:$S,"="&amp;$C33,'DAMvRTD_$kWYr'!$T:$T,"="&amp;$D33,'DAMvRTD_$kWYr'!$F:$F,"="&amp;M$27,'DAMvRTD_$kWYr'!$G:$G,"="&amp;M$7),0)</f>
        <v>6</v>
      </c>
      <c r="N33" s="38">
        <f>IFERROR(AVERAGEIFS('DAMvRTD_$kWYr'!$K:$K,'DAMvRTD_$kWYr'!$B:$B,"="&amp;$A33,'DAMvRTD_$kWYr'!$C:$C,"="&amp;$B33,'DAMvRTD_$kWYr'!$S:$S,"="&amp;$C33,'DAMvRTD_$kWYr'!$T:$T,"="&amp;$D33,'DAMvRTD_$kWYr'!$F:$F,"="&amp;N$27,'DAMvRTD_$kWYr'!$G:$G,"="&amp;N$7),0)</f>
        <v>164</v>
      </c>
      <c r="O33" s="38">
        <f>IFERROR(AVERAGEIFS('DAMvRTD_$kWYr'!$M:$M,'DAMvRTD_$kWYr'!$B:$B,"="&amp;$A33,'DAMvRTD_$kWYr'!$C:$C,"="&amp;$B33,'DAMvRTD_$kWYr'!$S:$S,"="&amp;$C33,'DAMvRTD_$kWYr'!$T:$T,"="&amp;$D33,'DAMvRTD_$kWYr'!$F:$F,"="&amp;O$27,'DAMvRTD_$kWYr'!$G:$G,"="&amp;O$7),0)</f>
        <v>8360</v>
      </c>
      <c r="P33" s="38">
        <f>IFERROR(AVERAGEIFS('DAMvRTD_$kWYr'!$O:$O,'DAMvRTD_$kWYr'!$B:$B,"="&amp;$A33,'DAMvRTD_$kWYr'!$C:$C,"="&amp;$B33,'DAMvRTD_$kWYr'!$S:$S,"="&amp;$C33,'DAMvRTD_$kWYr'!$T:$T,"="&amp;$D33,'DAMvRTD_$kWYr'!$F:$F,"="&amp;P$27,'DAMvRTD_$kWYr'!$G:$G,"="&amp;P$7),0)</f>
        <v>0</v>
      </c>
      <c r="Q33" s="38">
        <f>IFERROR(AVERAGEIFS('DAMvRTD_$kWYr'!$I:$I,'DAMvRTD_$kWYr'!$B:$B,"="&amp;$A33,'DAMvRTD_$kWYr'!$C:$C,"="&amp;$B33,'DAMvRTD_$kWYr'!$S:$S,"="&amp;$C33,'DAMvRTD_$kWYr'!$T:$T,"="&amp;$D33,'DAMvRTD_$kWYr'!$F:$F,"="&amp;Q$27,'DAMvRTD_$kWYr'!$G:$G,"="&amp;Q$7),0)</f>
        <v>0</v>
      </c>
      <c r="R33" s="38">
        <f>IFERROR(AVERAGEIFS('DAMvRTD_$kWYr'!$K:$K,'DAMvRTD_$kWYr'!$B:$B,"="&amp;$A33,'DAMvRTD_$kWYr'!$C:$C,"="&amp;$B33,'DAMvRTD_$kWYr'!$S:$S,"="&amp;$C33,'DAMvRTD_$kWYr'!$T:$T,"="&amp;$D33,'DAMvRTD_$kWYr'!$F:$F,"="&amp;R$27,'DAMvRTD_$kWYr'!$G:$G,"="&amp;R$7),0)</f>
        <v>0</v>
      </c>
      <c r="S33" s="38">
        <f>IFERROR(AVERAGEIFS('DAMvRTD_$kWYr'!$Q:$Q,'DAMvRTD_$kWYr'!$B:$B,"="&amp;$A33,'DAMvRTD_$kWYr'!$C:$C,"="&amp;$B33,'DAMvRTD_$kWYr'!$S:$S,"="&amp;$C33,'DAMvRTD_$kWYr'!$T:$T,"="&amp;$D33,'DAMvRTD_$kWYr'!$F:$F,"="&amp;S$27,'DAMvRTD_$kWYr'!$G:$G,"="&amp;S$7),0)</f>
        <v>254</v>
      </c>
      <c r="T33" s="38">
        <f>IFERROR(AVERAGEIFS('DAMvRTD_$kWYr'!$O:$O,'DAMvRTD_$kWYr'!$B:$B,"="&amp;$A33,'DAMvRTD_$kWYr'!$C:$C,"="&amp;$B33,'DAMvRTD_$kWYr'!$S:$S,"="&amp;$C33,'DAMvRTD_$kWYr'!$T:$T,"="&amp;$D33,'DAMvRTD_$kWYr'!$F:$F,"="&amp;T$27,'DAMvRTD_$kWYr'!$G:$G,"="&amp;T$7),0)</f>
        <v>0</v>
      </c>
      <c r="U33" s="38">
        <f t="shared" si="2"/>
        <v>8784</v>
      </c>
    </row>
    <row r="34" spans="1:22" x14ac:dyDescent="0.25">
      <c r="A34" s="51" t="s">
        <v>2</v>
      </c>
      <c r="B34" s="51" t="s">
        <v>26</v>
      </c>
      <c r="C34" s="51" t="s">
        <v>3</v>
      </c>
      <c r="D34" s="51" t="s">
        <v>4</v>
      </c>
      <c r="F34" s="8" t="s">
        <v>26</v>
      </c>
      <c r="G34" s="9" t="s">
        <v>53</v>
      </c>
      <c r="H34" s="9" t="s">
        <v>104</v>
      </c>
      <c r="I34" s="38">
        <f>IFERROR(AVERAGEIFS('DAMvRTD_$kWYr'!$I:$I,'DAMvRTD_$kWYr'!$B:$B,"="&amp;$A34,'DAMvRTD_$kWYr'!$C:$C,"="&amp;$B34,'DAMvRTD_$kWYr'!$S:$S,"="&amp;$C34,'DAMvRTD_$kWYr'!$T:$T,"="&amp;$D34,'DAMvRTD_$kWYr'!$F:$F,"="&amp;I$27,'DAMvRTD_$kWYr'!$G:$G,"="&amp;I$7),0)</f>
        <v>18</v>
      </c>
      <c r="J34" s="38">
        <f>IFERROR(AVERAGEIFS('DAMvRTD_$kWYr'!$K:$K,'DAMvRTD_$kWYr'!$B:$B,"="&amp;$A34,'DAMvRTD_$kWYr'!$C:$C,"="&amp;$B34,'DAMvRTD_$kWYr'!$S:$S,"="&amp;$C34,'DAMvRTD_$kWYr'!$T:$T,"="&amp;$D34,'DAMvRTD_$kWYr'!$F:$F,"="&amp;J$27,'DAMvRTD_$kWYr'!$G:$G,"="&amp;J$7),0)</f>
        <v>12</v>
      </c>
      <c r="K34" s="38">
        <f>IFERROR(AVERAGEIFS('DAMvRTD_$kWYr'!$M:$M,'DAMvRTD_$kWYr'!$B:$B,"="&amp;$A34,'DAMvRTD_$kWYr'!$C:$C,"="&amp;$B34,'DAMvRTD_$kWYr'!$S:$S,"="&amp;$C34,'DAMvRTD_$kWYr'!$T:$T,"="&amp;$D34,'DAMvRTD_$kWYr'!$F:$F,"="&amp;K$27,'DAMvRTD_$kWYr'!$G:$G,"="&amp;K$7),0)</f>
        <v>0</v>
      </c>
      <c r="L34" s="38">
        <f>IFERROR(AVERAGEIFS('DAMvRTD_$kWYr'!$O:$O,'DAMvRTD_$kWYr'!$B:$B,"="&amp;$A34,'DAMvRTD_$kWYr'!$C:$C,"="&amp;$B34,'DAMvRTD_$kWYr'!$S:$S,"="&amp;$C34,'DAMvRTD_$kWYr'!$T:$T,"="&amp;$D34,'DAMvRTD_$kWYr'!$F:$F,"="&amp;L$27,'DAMvRTD_$kWYr'!$G:$G,"="&amp;L$7),0)</f>
        <v>0</v>
      </c>
      <c r="M34" s="38">
        <f>IFERROR(AVERAGEIFS('DAMvRTD_$kWYr'!$I:$I,'DAMvRTD_$kWYr'!$B:$B,"="&amp;$A34,'DAMvRTD_$kWYr'!$C:$C,"="&amp;$B34,'DAMvRTD_$kWYr'!$S:$S,"="&amp;$C34,'DAMvRTD_$kWYr'!$T:$T,"="&amp;$D34,'DAMvRTD_$kWYr'!$F:$F,"="&amp;M$27,'DAMvRTD_$kWYr'!$G:$G,"="&amp;M$7),0)</f>
        <v>29</v>
      </c>
      <c r="N34" s="38">
        <f>IFERROR(AVERAGEIFS('DAMvRTD_$kWYr'!$K:$K,'DAMvRTD_$kWYr'!$B:$B,"="&amp;$A34,'DAMvRTD_$kWYr'!$C:$C,"="&amp;$B34,'DAMvRTD_$kWYr'!$S:$S,"="&amp;$C34,'DAMvRTD_$kWYr'!$T:$T,"="&amp;$D34,'DAMvRTD_$kWYr'!$F:$F,"="&amp;N$27,'DAMvRTD_$kWYr'!$G:$G,"="&amp;N$7),0)</f>
        <v>88</v>
      </c>
      <c r="O34" s="38">
        <f>IFERROR(AVERAGEIFS('DAMvRTD_$kWYr'!$M:$M,'DAMvRTD_$kWYr'!$B:$B,"="&amp;$A34,'DAMvRTD_$kWYr'!$C:$C,"="&amp;$B34,'DAMvRTD_$kWYr'!$S:$S,"="&amp;$C34,'DAMvRTD_$kWYr'!$T:$T,"="&amp;$D34,'DAMvRTD_$kWYr'!$F:$F,"="&amp;O$27,'DAMvRTD_$kWYr'!$G:$G,"="&amp;O$7),0)</f>
        <v>8388</v>
      </c>
      <c r="P34" s="38">
        <f>IFERROR(AVERAGEIFS('DAMvRTD_$kWYr'!$O:$O,'DAMvRTD_$kWYr'!$B:$B,"="&amp;$A34,'DAMvRTD_$kWYr'!$C:$C,"="&amp;$B34,'DAMvRTD_$kWYr'!$S:$S,"="&amp;$C34,'DAMvRTD_$kWYr'!$T:$T,"="&amp;$D34,'DAMvRTD_$kWYr'!$F:$F,"="&amp;P$27,'DAMvRTD_$kWYr'!$G:$G,"="&amp;P$7),0)</f>
        <v>0</v>
      </c>
      <c r="Q34" s="38">
        <f>IFERROR(AVERAGEIFS('DAMvRTD_$kWYr'!$I:$I,'DAMvRTD_$kWYr'!$B:$B,"="&amp;$A34,'DAMvRTD_$kWYr'!$C:$C,"="&amp;$B34,'DAMvRTD_$kWYr'!$S:$S,"="&amp;$C34,'DAMvRTD_$kWYr'!$T:$T,"="&amp;$D34,'DAMvRTD_$kWYr'!$F:$F,"="&amp;Q$27,'DAMvRTD_$kWYr'!$G:$G,"="&amp;Q$7),0)</f>
        <v>0</v>
      </c>
      <c r="R34" s="38">
        <f>IFERROR(AVERAGEIFS('DAMvRTD_$kWYr'!$K:$K,'DAMvRTD_$kWYr'!$B:$B,"="&amp;$A34,'DAMvRTD_$kWYr'!$C:$C,"="&amp;$B34,'DAMvRTD_$kWYr'!$S:$S,"="&amp;$C34,'DAMvRTD_$kWYr'!$T:$T,"="&amp;$D34,'DAMvRTD_$kWYr'!$F:$F,"="&amp;R$27,'DAMvRTD_$kWYr'!$G:$G,"="&amp;R$7),0)</f>
        <v>0</v>
      </c>
      <c r="S34" s="38">
        <f>IFERROR(AVERAGEIFS('DAMvRTD_$kWYr'!$Q:$Q,'DAMvRTD_$kWYr'!$B:$B,"="&amp;$A34,'DAMvRTD_$kWYr'!$C:$C,"="&amp;$B34,'DAMvRTD_$kWYr'!$S:$S,"="&amp;$C34,'DAMvRTD_$kWYr'!$T:$T,"="&amp;$D34,'DAMvRTD_$kWYr'!$F:$F,"="&amp;S$27,'DAMvRTD_$kWYr'!$G:$G,"="&amp;S$7),0)</f>
        <v>249</v>
      </c>
      <c r="T34" s="38">
        <f>IFERROR(AVERAGEIFS('DAMvRTD_$kWYr'!$O:$O,'DAMvRTD_$kWYr'!$B:$B,"="&amp;$A34,'DAMvRTD_$kWYr'!$C:$C,"="&amp;$B34,'DAMvRTD_$kWYr'!$S:$S,"="&amp;$C34,'DAMvRTD_$kWYr'!$T:$T,"="&amp;$D34,'DAMvRTD_$kWYr'!$F:$F,"="&amp;T$27,'DAMvRTD_$kWYr'!$G:$G,"="&amp;T$7),0)</f>
        <v>0</v>
      </c>
      <c r="U34" s="38">
        <f t="shared" si="2"/>
        <v>8784</v>
      </c>
    </row>
    <row r="35" spans="1:22" ht="15.75" thickBot="1" x14ac:dyDescent="0.3">
      <c r="F35" s="39"/>
      <c r="G35" s="39"/>
      <c r="H35" s="40"/>
      <c r="I35" s="41"/>
      <c r="J35" s="41"/>
      <c r="K35" s="41"/>
      <c r="L35" s="41"/>
      <c r="M35" s="41"/>
      <c r="N35" s="41"/>
      <c r="O35" s="41"/>
      <c r="P35" s="41"/>
      <c r="Q35" s="41"/>
      <c r="R35" s="41"/>
      <c r="S35" s="41"/>
      <c r="T35" s="41"/>
      <c r="U35" s="41"/>
      <c r="V35" s="41"/>
    </row>
    <row r="36" spans="1:22" x14ac:dyDescent="0.25">
      <c r="F36" s="12"/>
      <c r="G36" s="12"/>
      <c r="H36" s="13"/>
      <c r="I36" s="42"/>
      <c r="J36" s="42"/>
      <c r="K36" s="42"/>
      <c r="L36" s="42"/>
      <c r="M36" s="42"/>
      <c r="N36" s="42"/>
      <c r="O36" s="42"/>
      <c r="P36" s="42"/>
      <c r="Q36" s="42"/>
      <c r="R36" s="42"/>
      <c r="S36" s="42"/>
      <c r="T36" s="42"/>
      <c r="U36" s="42"/>
    </row>
    <row r="37" spans="1:22" hidden="1" outlineLevel="1" x14ac:dyDescent="0.25">
      <c r="F37" s="12"/>
      <c r="G37" s="12"/>
      <c r="H37" s="13"/>
      <c r="I37" s="42" t="s">
        <v>66</v>
      </c>
      <c r="J37" s="42" t="s">
        <v>67</v>
      </c>
      <c r="K37" s="42" t="s">
        <v>68</v>
      </c>
      <c r="L37" s="42" t="s">
        <v>69</v>
      </c>
      <c r="M37" s="42" t="s">
        <v>66</v>
      </c>
      <c r="N37" s="42" t="s">
        <v>67</v>
      </c>
      <c r="O37" s="42" t="s">
        <v>68</v>
      </c>
      <c r="P37" s="42" t="s">
        <v>69</v>
      </c>
      <c r="Q37" s="42" t="s">
        <v>66</v>
      </c>
      <c r="R37" s="42" t="s">
        <v>67</v>
      </c>
      <c r="S37" s="42" t="s">
        <v>68</v>
      </c>
      <c r="T37" s="42" t="s">
        <v>69</v>
      </c>
      <c r="U37" s="42"/>
    </row>
    <row r="38" spans="1:22" hidden="1" outlineLevel="1" x14ac:dyDescent="0.25">
      <c r="F38" s="12"/>
      <c r="G38" s="12"/>
      <c r="H38" s="13"/>
      <c r="I38" s="42">
        <v>1</v>
      </c>
      <c r="J38" s="42">
        <v>1</v>
      </c>
      <c r="K38" s="42">
        <v>1</v>
      </c>
      <c r="L38" s="42">
        <v>1</v>
      </c>
      <c r="M38" s="42">
        <v>1</v>
      </c>
      <c r="N38" s="42">
        <v>1</v>
      </c>
      <c r="O38" s="42">
        <v>1</v>
      </c>
      <c r="P38" s="42">
        <v>1</v>
      </c>
      <c r="Q38" s="42">
        <v>1</v>
      </c>
      <c r="R38" s="42">
        <v>1</v>
      </c>
      <c r="S38" s="42">
        <v>1</v>
      </c>
      <c r="T38" s="42">
        <v>1</v>
      </c>
      <c r="U38" s="42"/>
    </row>
    <row r="39" spans="1:22" collapsed="1" x14ac:dyDescent="0.25">
      <c r="F39" s="7" t="s">
        <v>94</v>
      </c>
      <c r="G39" s="7"/>
      <c r="H39" s="26"/>
      <c r="I39" s="26"/>
      <c r="J39" s="26"/>
      <c r="K39" s="26"/>
      <c r="L39" s="26"/>
      <c r="M39" s="26"/>
      <c r="N39" s="26"/>
      <c r="O39" s="26"/>
      <c r="P39" s="26"/>
      <c r="Q39" s="26"/>
      <c r="R39" s="26"/>
      <c r="S39" s="26"/>
      <c r="T39" s="26"/>
      <c r="U39" s="26"/>
      <c r="V39" s="26"/>
    </row>
    <row r="40" spans="1:22" s="13" customFormat="1" ht="30" customHeight="1" x14ac:dyDescent="0.25">
      <c r="A40" s="52"/>
      <c r="B40" s="52"/>
      <c r="C40" s="52"/>
      <c r="D40" s="52"/>
      <c r="F40" s="32" t="s">
        <v>64</v>
      </c>
      <c r="G40" s="32"/>
      <c r="H40" s="33"/>
      <c r="I40" s="34" t="s">
        <v>41</v>
      </c>
      <c r="J40" s="34"/>
      <c r="K40" s="34"/>
      <c r="L40" s="34"/>
      <c r="M40" s="34" t="s">
        <v>43</v>
      </c>
      <c r="N40" s="34"/>
      <c r="O40" s="34"/>
      <c r="P40" s="34"/>
      <c r="Q40" s="34" t="s">
        <v>42</v>
      </c>
      <c r="R40" s="34"/>
      <c r="S40" s="34"/>
      <c r="T40" s="34"/>
      <c r="U40" s="34" t="s">
        <v>61</v>
      </c>
      <c r="V40" s="46" t="s">
        <v>74</v>
      </c>
    </row>
    <row r="41" spans="1:22" x14ac:dyDescent="0.25">
      <c r="A41" s="51" t="s">
        <v>7</v>
      </c>
      <c r="B41" s="51" t="s">
        <v>8</v>
      </c>
      <c r="C41" s="51" t="s">
        <v>0</v>
      </c>
      <c r="D41" s="51" t="s">
        <v>1</v>
      </c>
      <c r="F41" s="35" t="s">
        <v>65</v>
      </c>
      <c r="G41" s="35"/>
      <c r="H41" s="36"/>
      <c r="I41" s="37" t="s">
        <v>41</v>
      </c>
      <c r="J41" s="37" t="s">
        <v>43</v>
      </c>
      <c r="K41" s="37" t="s">
        <v>44</v>
      </c>
      <c r="L41" s="37" t="s">
        <v>45</v>
      </c>
      <c r="M41" s="37" t="s">
        <v>41</v>
      </c>
      <c r="N41" s="37" t="s">
        <v>43</v>
      </c>
      <c r="O41" s="37" t="s">
        <v>44</v>
      </c>
      <c r="P41" s="37" t="s">
        <v>45</v>
      </c>
      <c r="Q41" s="37" t="s">
        <v>41</v>
      </c>
      <c r="R41" s="37" t="s">
        <v>43</v>
      </c>
      <c r="S41" s="37" t="s">
        <v>42</v>
      </c>
      <c r="T41" s="37" t="s">
        <v>45</v>
      </c>
      <c r="U41" s="37"/>
      <c r="V41" s="37"/>
    </row>
    <row r="42" spans="1:22" s="13" customFormat="1" x14ac:dyDescent="0.25">
      <c r="A42" s="51" t="s">
        <v>5</v>
      </c>
      <c r="B42" s="51" t="s">
        <v>17</v>
      </c>
      <c r="C42" s="51" t="s">
        <v>4</v>
      </c>
      <c r="D42" s="51" t="s">
        <v>3</v>
      </c>
      <c r="E42" s="6"/>
      <c r="F42" s="8" t="s">
        <v>17</v>
      </c>
      <c r="G42" s="9" t="s">
        <v>100</v>
      </c>
      <c r="H42" s="9" t="s">
        <v>105</v>
      </c>
      <c r="I42" s="45">
        <f>IFERROR(AVERAGEIFS('DAMvRTD_$kWYr'!$H:$H,'DAMvRTD_$kWYr'!$B:$B,"="&amp;$A42,'DAMvRTD_$kWYr'!$C:$C,"="&amp;$B42,'DAMvRTD_$kWYr'!$S:$S,"="&amp;$C42,'DAMvRTD_$kWYr'!$T:$T,"="&amp;$D42,'DAMvRTD_$kWYr'!$F:$F,"="&amp;I$38,'DAMvRTD_$kWYr'!$G:$G,"="&amp;I$7),0)</f>
        <v>8.2283641347602678</v>
      </c>
      <c r="J42" s="45">
        <f>IFERROR(AVERAGEIFS('DAMvRTD_$kWYr'!$J:$J,'DAMvRTD_$kWYr'!$B:$B,"="&amp;$A42,'DAMvRTD_$kWYr'!$C:$C,"="&amp;$B42,'DAMvRTD_$kWYr'!$S:$S,"="&amp;$C42,'DAMvRTD_$kWYr'!$T:$T,"="&amp;$D42,'DAMvRTD_$kWYr'!$F:$F,"="&amp;J$38,'DAMvRTD_$kWYr'!$G:$G,"="&amp;J$7),0)</f>
        <v>0</v>
      </c>
      <c r="K42" s="45">
        <f>IFERROR(AVERAGEIFS('DAMvRTD_$kWYr'!$L:$L,'DAMvRTD_$kWYr'!$B:$B,"="&amp;$A42,'DAMvRTD_$kWYr'!$C:$C,"="&amp;$B42,'DAMvRTD_$kWYr'!$S:$S,"="&amp;$C42,'DAMvRTD_$kWYr'!$T:$T,"="&amp;$D42,'DAMvRTD_$kWYr'!$F:$F,"="&amp;K$38,'DAMvRTD_$kWYr'!$G:$G,"="&amp;K$7),0)</f>
        <v>0.77334747735646769</v>
      </c>
      <c r="L42" s="45">
        <f>IFERROR(AVERAGEIFS('DAMvRTD_$kWYr'!$N:$N,'DAMvRTD_$kWYr'!$B:$B,"="&amp;$A42,'DAMvRTD_$kWYr'!$C:$C,"="&amp;$B42,'DAMvRTD_$kWYr'!$S:$S,"="&amp;$C42,'DAMvRTD_$kWYr'!$T:$T,"="&amp;$D42,'DAMvRTD_$kWYr'!$F:$F,"="&amp;L$38,'DAMvRTD_$kWYr'!$G:$G,"="&amp;L$7),0)</f>
        <v>0</v>
      </c>
      <c r="M42" s="45">
        <f>IFERROR(AVERAGEIFS('DAMvRTD_$kWYr'!$H:$H,'DAMvRTD_$kWYr'!$B:$B,"="&amp;$A42,'DAMvRTD_$kWYr'!$C:$C,"="&amp;$B42,'DAMvRTD_$kWYr'!$S:$S,"="&amp;$C42,'DAMvRTD_$kWYr'!$T:$T,"="&amp;$D42,'DAMvRTD_$kWYr'!$F:$F,"="&amp;M$38,'DAMvRTD_$kWYr'!$G:$G,"="&amp;M$7),0)</f>
        <v>0.88379793425564335</v>
      </c>
      <c r="N42" s="45">
        <f>IFERROR(AVERAGEIFS('DAMvRTD_$kWYr'!$J:$J,'DAMvRTD_$kWYr'!$B:$B,"="&amp;$A42,'DAMvRTD_$kWYr'!$C:$C,"="&amp;$B42,'DAMvRTD_$kWYr'!$S:$S,"="&amp;$C42,'DAMvRTD_$kWYr'!$T:$T,"="&amp;$D42,'DAMvRTD_$kWYr'!$F:$F,"="&amp;N$38,'DAMvRTD_$kWYr'!$G:$G,"="&amp;N$7),0)</f>
        <v>0.1009755560342267</v>
      </c>
      <c r="O42" s="45">
        <f>IFERROR(AVERAGEIFS('DAMvRTD_$kWYr'!$L:$L,'DAMvRTD_$kWYr'!$B:$B,"="&amp;$A42,'DAMvRTD_$kWYr'!$C:$C,"="&amp;$B42,'DAMvRTD_$kWYr'!$S:$S,"="&amp;$C42,'DAMvRTD_$kWYr'!$T:$T,"="&amp;$D42,'DAMvRTD_$kWYr'!$F:$F,"="&amp;O$38,'DAMvRTD_$kWYr'!$G:$G,"="&amp;O$7),0)</f>
        <v>0.16602921610789989</v>
      </c>
      <c r="P42" s="45">
        <f>IFERROR(AVERAGEIFS('DAMvRTD_$kWYr'!$N:$N,'DAMvRTD_$kWYr'!$B:$B,"="&amp;$A42,'DAMvRTD_$kWYr'!$C:$C,"="&amp;$B42,'DAMvRTD_$kWYr'!$S:$S,"="&amp;$C42,'DAMvRTD_$kWYr'!$T:$T,"="&amp;$D42,'DAMvRTD_$kWYr'!$F:$F,"="&amp;P$38,'DAMvRTD_$kWYr'!$G:$G,"="&amp;P$7),0)</f>
        <v>0</v>
      </c>
      <c r="Q42" s="45">
        <f>IFERROR(AVERAGEIFS('DAMvRTD_$kWYr'!$H:$H,'DAMvRTD_$kWYr'!$B:$B,"="&amp;$A42,'DAMvRTD_$kWYr'!$C:$C,"="&amp;$B42,'DAMvRTD_$kWYr'!$S:$S,"="&amp;$C42,'DAMvRTD_$kWYr'!$T:$T,"="&amp;$D42,'DAMvRTD_$kWYr'!$F:$F,"="&amp;Q$38,'DAMvRTD_$kWYr'!$G:$G,"="&amp;Q$7),0)</f>
        <v>1.8101835498430201</v>
      </c>
      <c r="R42" s="45">
        <f>IFERROR(AVERAGEIFS('DAMvRTD_$kWYr'!$J:$J,'DAMvRTD_$kWYr'!$B:$B,"="&amp;$A42,'DAMvRTD_$kWYr'!$C:$C,"="&amp;$B42,'DAMvRTD_$kWYr'!$S:$S,"="&amp;$C42,'DAMvRTD_$kWYr'!$T:$T,"="&amp;$D42,'DAMvRTD_$kWYr'!$F:$F,"="&amp;R$38,'DAMvRTD_$kWYr'!$G:$G,"="&amp;R$7),0)</f>
        <v>0.53749003486728819</v>
      </c>
      <c r="S42" s="45">
        <f>IFERROR(AVERAGEIFS('DAMvRTD_$kWYr'!$P:$P,'DAMvRTD_$kWYr'!$B:$B,"="&amp;$A42,'DAMvRTD_$kWYr'!$C:$C,"="&amp;$B42,'DAMvRTD_$kWYr'!$S:$S,"="&amp;$C42,'DAMvRTD_$kWYr'!$T:$T,"="&amp;$D42,'DAMvRTD_$kWYr'!$F:$F,"="&amp;S$38,'DAMvRTD_$kWYr'!$G:$G,"="&amp;S$7),0)</f>
        <v>0</v>
      </c>
      <c r="T42" s="45">
        <f>IFERROR(AVERAGEIFS('DAMvRTD_$kWYr'!$N:$N,'DAMvRTD_$kWYr'!$B:$B,"="&amp;$A42,'DAMvRTD_$kWYr'!$C:$C,"="&amp;$B42,'DAMvRTD_$kWYr'!$S:$S,"="&amp;$C42,'DAMvRTD_$kWYr'!$T:$T,"="&amp;$D42,'DAMvRTD_$kWYr'!$F:$F,"="&amp;T$38,'DAMvRTD_$kWYr'!$G:$G,"="&amp;T$7),0)</f>
        <v>0</v>
      </c>
      <c r="U42" s="43">
        <f>IF(I42="-","-",SUM(I42:T42))</f>
        <v>12.500187903224813</v>
      </c>
      <c r="V42" s="43">
        <f>IF(U42="-", "-", IF($D$2="ccj",U42+5.53,U42+2.04))</f>
        <v>14.540187903224812</v>
      </c>
    </row>
    <row r="43" spans="1:22" s="13" customFormat="1" x14ac:dyDescent="0.25">
      <c r="A43" s="51" t="s">
        <v>2</v>
      </c>
      <c r="B43" s="51" t="s">
        <v>22</v>
      </c>
      <c r="C43" s="51" t="s">
        <v>3</v>
      </c>
      <c r="D43" s="51" t="s">
        <v>4</v>
      </c>
      <c r="E43" s="6"/>
      <c r="F43" s="8" t="s">
        <v>52</v>
      </c>
      <c r="G43" s="9" t="s">
        <v>102</v>
      </c>
      <c r="H43" s="9" t="s">
        <v>104</v>
      </c>
      <c r="I43" s="45">
        <f>IFERROR(AVERAGEIFS('DAMvRTD_$kWYr'!$H:$H,'DAMvRTD_$kWYr'!$B:$B,"="&amp;$A43,'DAMvRTD_$kWYr'!$C:$C,"="&amp;$B43,'DAMvRTD_$kWYr'!$S:$S,"="&amp;$C43,'DAMvRTD_$kWYr'!$T:$T,"="&amp;$D43,'DAMvRTD_$kWYr'!$F:$F,"="&amp;I$38,'DAMvRTD_$kWYr'!$G:$G,"="&amp;I$7),0)</f>
        <v>19.089866072833551</v>
      </c>
      <c r="J43" s="45">
        <f>IFERROR(AVERAGEIFS('DAMvRTD_$kWYr'!$J:$J,'DAMvRTD_$kWYr'!$B:$B,"="&amp;$A43,'DAMvRTD_$kWYr'!$C:$C,"="&amp;$B43,'DAMvRTD_$kWYr'!$S:$S,"="&amp;$C43,'DAMvRTD_$kWYr'!$T:$T,"="&amp;$D43,'DAMvRTD_$kWYr'!$F:$F,"="&amp;J$38,'DAMvRTD_$kWYr'!$G:$G,"="&amp;J$7),0)</f>
        <v>0</v>
      </c>
      <c r="K43" s="45">
        <f>IFERROR(AVERAGEIFS('DAMvRTD_$kWYr'!$L:$L,'DAMvRTD_$kWYr'!$B:$B,"="&amp;$A43,'DAMvRTD_$kWYr'!$C:$C,"="&amp;$B43,'DAMvRTD_$kWYr'!$S:$S,"="&amp;$C43,'DAMvRTD_$kWYr'!$T:$T,"="&amp;$D43,'DAMvRTD_$kWYr'!$F:$F,"="&amp;K$38,'DAMvRTD_$kWYr'!$G:$G,"="&amp;K$7),0)</f>
        <v>0.5624324237762045</v>
      </c>
      <c r="L43" s="45">
        <f>IFERROR(AVERAGEIFS('DAMvRTD_$kWYr'!$N:$N,'DAMvRTD_$kWYr'!$B:$B,"="&amp;$A43,'DAMvRTD_$kWYr'!$C:$C,"="&amp;$B43,'DAMvRTD_$kWYr'!$S:$S,"="&amp;$C43,'DAMvRTD_$kWYr'!$T:$T,"="&amp;$D43,'DAMvRTD_$kWYr'!$F:$F,"="&amp;L$38,'DAMvRTD_$kWYr'!$G:$G,"="&amp;L$7),0)</f>
        <v>0</v>
      </c>
      <c r="M43" s="45">
        <f>IFERROR(AVERAGEIFS('DAMvRTD_$kWYr'!$H:$H,'DAMvRTD_$kWYr'!$B:$B,"="&amp;$A43,'DAMvRTD_$kWYr'!$C:$C,"="&amp;$B43,'DAMvRTD_$kWYr'!$S:$S,"="&amp;$C43,'DAMvRTD_$kWYr'!$T:$T,"="&amp;$D43,'DAMvRTD_$kWYr'!$F:$F,"="&amp;M$38,'DAMvRTD_$kWYr'!$G:$G,"="&amp;M$7),0)</f>
        <v>0.87264422882744541</v>
      </c>
      <c r="N43" s="45">
        <f>IFERROR(AVERAGEIFS('DAMvRTD_$kWYr'!$J:$J,'DAMvRTD_$kWYr'!$B:$B,"="&amp;$A43,'DAMvRTD_$kWYr'!$C:$C,"="&amp;$B43,'DAMvRTD_$kWYr'!$S:$S,"="&amp;$C43,'DAMvRTD_$kWYr'!$T:$T,"="&amp;$D43,'DAMvRTD_$kWYr'!$F:$F,"="&amp;N$38,'DAMvRTD_$kWYr'!$G:$G,"="&amp;N$7),0)</f>
        <v>1.1158026521114439</v>
      </c>
      <c r="O43" s="45">
        <f>IFERROR(AVERAGEIFS('DAMvRTD_$kWYr'!$L:$L,'DAMvRTD_$kWYr'!$B:$B,"="&amp;$A43,'DAMvRTD_$kWYr'!$C:$C,"="&amp;$B43,'DAMvRTD_$kWYr'!$S:$S,"="&amp;$C43,'DAMvRTD_$kWYr'!$T:$T,"="&amp;$D43,'DAMvRTD_$kWYr'!$F:$F,"="&amp;O$38,'DAMvRTD_$kWYr'!$G:$G,"="&amp;O$7),0)</f>
        <v>19.354680068309388</v>
      </c>
      <c r="P43" s="45">
        <f>IFERROR(AVERAGEIFS('DAMvRTD_$kWYr'!$N:$N,'DAMvRTD_$kWYr'!$B:$B,"="&amp;$A43,'DAMvRTD_$kWYr'!$C:$C,"="&amp;$B43,'DAMvRTD_$kWYr'!$S:$S,"="&amp;$C43,'DAMvRTD_$kWYr'!$T:$T,"="&amp;$D43,'DAMvRTD_$kWYr'!$F:$F,"="&amp;P$38,'DAMvRTD_$kWYr'!$G:$G,"="&amp;P$7),0)</f>
        <v>0</v>
      </c>
      <c r="Q43" s="45">
        <f>IFERROR(AVERAGEIFS('DAMvRTD_$kWYr'!$H:$H,'DAMvRTD_$kWYr'!$B:$B,"="&amp;$A43,'DAMvRTD_$kWYr'!$C:$C,"="&amp;$B43,'DAMvRTD_$kWYr'!$S:$S,"="&amp;$C43,'DAMvRTD_$kWYr'!$T:$T,"="&amp;$D43,'DAMvRTD_$kWYr'!$F:$F,"="&amp;Q$38,'DAMvRTD_$kWYr'!$G:$G,"="&amp;Q$7),0)</f>
        <v>0</v>
      </c>
      <c r="R43" s="45">
        <f>IFERROR(AVERAGEIFS('DAMvRTD_$kWYr'!$J:$J,'DAMvRTD_$kWYr'!$B:$B,"="&amp;$A43,'DAMvRTD_$kWYr'!$C:$C,"="&amp;$B43,'DAMvRTD_$kWYr'!$S:$S,"="&amp;$C43,'DAMvRTD_$kWYr'!$T:$T,"="&amp;$D43,'DAMvRTD_$kWYr'!$F:$F,"="&amp;R$38,'DAMvRTD_$kWYr'!$G:$G,"="&amp;R$7),0)</f>
        <v>0</v>
      </c>
      <c r="S43" s="45">
        <f>IFERROR(AVERAGEIFS('DAMvRTD_$kWYr'!$P:$P,'DAMvRTD_$kWYr'!$B:$B,"="&amp;$A43,'DAMvRTD_$kWYr'!$C:$C,"="&amp;$B43,'DAMvRTD_$kWYr'!$S:$S,"="&amp;$C43,'DAMvRTD_$kWYr'!$T:$T,"="&amp;$D43,'DAMvRTD_$kWYr'!$F:$F,"="&amp;S$38,'DAMvRTD_$kWYr'!$G:$G,"="&amp;S$7),0)</f>
        <v>0</v>
      </c>
      <c r="T43" s="45">
        <f>IFERROR(AVERAGEIFS('DAMvRTD_$kWYr'!$N:$N,'DAMvRTD_$kWYr'!$B:$B,"="&amp;$A43,'DAMvRTD_$kWYr'!$C:$C,"="&amp;$B43,'DAMvRTD_$kWYr'!$S:$S,"="&amp;$C43,'DAMvRTD_$kWYr'!$T:$T,"="&amp;$D43,'DAMvRTD_$kWYr'!$F:$F,"="&amp;T$38,'DAMvRTD_$kWYr'!$G:$G,"="&amp;T$7),0)</f>
        <v>0</v>
      </c>
      <c r="U43" s="43">
        <f t="shared" ref="U43:U45" si="3">IF(I43="-","-",SUM(I43:T43))</f>
        <v>40.995425445858032</v>
      </c>
      <c r="V43" s="43">
        <f t="shared" ref="V43:V45" si="4">IF(U43="-", "-", IF($D$2="ccj",U43+5.53,U43+2.04))</f>
        <v>43.035425445858031</v>
      </c>
    </row>
    <row r="44" spans="1:22" x14ac:dyDescent="0.25">
      <c r="A44" s="51" t="s">
        <v>2</v>
      </c>
      <c r="B44" s="51" t="s">
        <v>23</v>
      </c>
      <c r="C44" s="51" t="s">
        <v>3</v>
      </c>
      <c r="D44" s="51" t="s">
        <v>4</v>
      </c>
      <c r="F44" s="8" t="s">
        <v>23</v>
      </c>
      <c r="G44" s="9" t="s">
        <v>25</v>
      </c>
      <c r="H44" s="9" t="s">
        <v>104</v>
      </c>
      <c r="I44" s="45">
        <f>IFERROR(AVERAGEIFS('DAMvRTD_$kWYr'!$H:$H,'DAMvRTD_$kWYr'!$B:$B,"="&amp;$A44,'DAMvRTD_$kWYr'!$C:$C,"="&amp;$B44,'DAMvRTD_$kWYr'!$S:$S,"="&amp;$C44,'DAMvRTD_$kWYr'!$T:$T,"="&amp;$D44,'DAMvRTD_$kWYr'!$F:$F,"="&amp;I$38,'DAMvRTD_$kWYr'!$G:$G,"="&amp;I$7),0)</f>
        <v>21.43570565661825</v>
      </c>
      <c r="J44" s="45">
        <f>IFERROR(AVERAGEIFS('DAMvRTD_$kWYr'!$J:$J,'DAMvRTD_$kWYr'!$B:$B,"="&amp;$A44,'DAMvRTD_$kWYr'!$C:$C,"="&amp;$B44,'DAMvRTD_$kWYr'!$S:$S,"="&amp;$C44,'DAMvRTD_$kWYr'!$T:$T,"="&amp;$D44,'DAMvRTD_$kWYr'!$F:$F,"="&amp;J$38,'DAMvRTD_$kWYr'!$G:$G,"="&amp;J$7),0)</f>
        <v>0</v>
      </c>
      <c r="K44" s="45">
        <f>IFERROR(AVERAGEIFS('DAMvRTD_$kWYr'!$L:$L,'DAMvRTD_$kWYr'!$B:$B,"="&amp;$A44,'DAMvRTD_$kWYr'!$C:$C,"="&amp;$B44,'DAMvRTD_$kWYr'!$S:$S,"="&amp;$C44,'DAMvRTD_$kWYr'!$T:$T,"="&amp;$D44,'DAMvRTD_$kWYr'!$F:$F,"="&amp;K$38,'DAMvRTD_$kWYr'!$G:$G,"="&amp;K$7),0)</f>
        <v>0.33844635639078802</v>
      </c>
      <c r="L44" s="45">
        <f>IFERROR(AVERAGEIFS('DAMvRTD_$kWYr'!$N:$N,'DAMvRTD_$kWYr'!$B:$B,"="&amp;$A44,'DAMvRTD_$kWYr'!$C:$C,"="&amp;$B44,'DAMvRTD_$kWYr'!$S:$S,"="&amp;$C44,'DAMvRTD_$kWYr'!$T:$T,"="&amp;$D44,'DAMvRTD_$kWYr'!$F:$F,"="&amp;L$38,'DAMvRTD_$kWYr'!$G:$G,"="&amp;L$7),0)</f>
        <v>0</v>
      </c>
      <c r="M44" s="45">
        <f>IFERROR(AVERAGEIFS('DAMvRTD_$kWYr'!$H:$H,'DAMvRTD_$kWYr'!$B:$B,"="&amp;$A44,'DAMvRTD_$kWYr'!$C:$C,"="&amp;$B44,'DAMvRTD_$kWYr'!$S:$S,"="&amp;$C44,'DAMvRTD_$kWYr'!$T:$T,"="&amp;$D44,'DAMvRTD_$kWYr'!$F:$F,"="&amp;M$38,'DAMvRTD_$kWYr'!$G:$G,"="&amp;M$7),0)</f>
        <v>0.75625673364132717</v>
      </c>
      <c r="N44" s="45">
        <f>IFERROR(AVERAGEIFS('DAMvRTD_$kWYr'!$J:$J,'DAMvRTD_$kWYr'!$B:$B,"="&amp;$A44,'DAMvRTD_$kWYr'!$C:$C,"="&amp;$B44,'DAMvRTD_$kWYr'!$S:$S,"="&amp;$C44,'DAMvRTD_$kWYr'!$T:$T,"="&amp;$D44,'DAMvRTD_$kWYr'!$F:$F,"="&amp;N$38,'DAMvRTD_$kWYr'!$G:$G,"="&amp;N$7),0)</f>
        <v>1.060344606567702</v>
      </c>
      <c r="O44" s="45">
        <f>IFERROR(AVERAGEIFS('DAMvRTD_$kWYr'!$L:$L,'DAMvRTD_$kWYr'!$B:$B,"="&amp;$A44,'DAMvRTD_$kWYr'!$C:$C,"="&amp;$B44,'DAMvRTD_$kWYr'!$S:$S,"="&amp;$C44,'DAMvRTD_$kWYr'!$T:$T,"="&amp;$D44,'DAMvRTD_$kWYr'!$F:$F,"="&amp;O$38,'DAMvRTD_$kWYr'!$G:$G,"="&amp;O$7),0)</f>
        <v>19.049883882292939</v>
      </c>
      <c r="P44" s="45">
        <f>IFERROR(AVERAGEIFS('DAMvRTD_$kWYr'!$N:$N,'DAMvRTD_$kWYr'!$B:$B,"="&amp;$A44,'DAMvRTD_$kWYr'!$C:$C,"="&amp;$B44,'DAMvRTD_$kWYr'!$S:$S,"="&amp;$C44,'DAMvRTD_$kWYr'!$T:$T,"="&amp;$D44,'DAMvRTD_$kWYr'!$F:$F,"="&amp;P$38,'DAMvRTD_$kWYr'!$G:$G,"="&amp;P$7),0)</f>
        <v>0</v>
      </c>
      <c r="Q44" s="45">
        <f>IFERROR(AVERAGEIFS('DAMvRTD_$kWYr'!$H:$H,'DAMvRTD_$kWYr'!$B:$B,"="&amp;$A44,'DAMvRTD_$kWYr'!$C:$C,"="&amp;$B44,'DAMvRTD_$kWYr'!$S:$S,"="&amp;$C44,'DAMvRTD_$kWYr'!$T:$T,"="&amp;$D44,'DAMvRTD_$kWYr'!$F:$F,"="&amp;Q$38,'DAMvRTD_$kWYr'!$G:$G,"="&amp;Q$7),0)</f>
        <v>0</v>
      </c>
      <c r="R44" s="45">
        <f>IFERROR(AVERAGEIFS('DAMvRTD_$kWYr'!$J:$J,'DAMvRTD_$kWYr'!$B:$B,"="&amp;$A44,'DAMvRTD_$kWYr'!$C:$C,"="&amp;$B44,'DAMvRTD_$kWYr'!$S:$S,"="&amp;$C44,'DAMvRTD_$kWYr'!$T:$T,"="&amp;$D44,'DAMvRTD_$kWYr'!$F:$F,"="&amp;R$38,'DAMvRTD_$kWYr'!$G:$G,"="&amp;R$7),0)</f>
        <v>0</v>
      </c>
      <c r="S44" s="45">
        <f>IFERROR(AVERAGEIFS('DAMvRTD_$kWYr'!$P:$P,'DAMvRTD_$kWYr'!$B:$B,"="&amp;$A44,'DAMvRTD_$kWYr'!$C:$C,"="&amp;$B44,'DAMvRTD_$kWYr'!$S:$S,"="&amp;$C44,'DAMvRTD_$kWYr'!$T:$T,"="&amp;$D44,'DAMvRTD_$kWYr'!$F:$F,"="&amp;S$38,'DAMvRTD_$kWYr'!$G:$G,"="&amp;S$7),0)</f>
        <v>0</v>
      </c>
      <c r="T44" s="45">
        <f>IFERROR(AVERAGEIFS('DAMvRTD_$kWYr'!$N:$N,'DAMvRTD_$kWYr'!$B:$B,"="&amp;$A44,'DAMvRTD_$kWYr'!$C:$C,"="&amp;$B44,'DAMvRTD_$kWYr'!$S:$S,"="&amp;$C44,'DAMvRTD_$kWYr'!$T:$T,"="&amp;$D44,'DAMvRTD_$kWYr'!$F:$F,"="&amp;T$38,'DAMvRTD_$kWYr'!$G:$G,"="&amp;T$7),0)</f>
        <v>0</v>
      </c>
      <c r="U44" s="43">
        <f t="shared" si="3"/>
        <v>42.640637235511008</v>
      </c>
      <c r="V44" s="43">
        <f t="shared" si="4"/>
        <v>44.680637235511007</v>
      </c>
    </row>
    <row r="45" spans="1:22" x14ac:dyDescent="0.25">
      <c r="A45" s="51" t="s">
        <v>2</v>
      </c>
      <c r="B45" s="51" t="s">
        <v>26</v>
      </c>
      <c r="C45" s="51" t="s">
        <v>3</v>
      </c>
      <c r="D45" s="51" t="s">
        <v>4</v>
      </c>
      <c r="F45" s="8" t="s">
        <v>26</v>
      </c>
      <c r="G45" s="9" t="s">
        <v>53</v>
      </c>
      <c r="H45" s="9" t="s">
        <v>104</v>
      </c>
      <c r="I45" s="45">
        <f>IFERROR(AVERAGEIFS('DAMvRTD_$kWYr'!$H:$H,'DAMvRTD_$kWYr'!$B:$B,"="&amp;$A45,'DAMvRTD_$kWYr'!$C:$C,"="&amp;$B45,'DAMvRTD_$kWYr'!$S:$S,"="&amp;$C45,'DAMvRTD_$kWYr'!$T:$T,"="&amp;$D45,'DAMvRTD_$kWYr'!$F:$F,"="&amp;I$38,'DAMvRTD_$kWYr'!$G:$G,"="&amp;I$7),0)</f>
        <v>28.78305738963201</v>
      </c>
      <c r="J45" s="45">
        <f>IFERROR(AVERAGEIFS('DAMvRTD_$kWYr'!$J:$J,'DAMvRTD_$kWYr'!$B:$B,"="&amp;$A45,'DAMvRTD_$kWYr'!$C:$C,"="&amp;$B45,'DAMvRTD_$kWYr'!$S:$S,"="&amp;$C45,'DAMvRTD_$kWYr'!$T:$T,"="&amp;$D45,'DAMvRTD_$kWYr'!$F:$F,"="&amp;J$38,'DAMvRTD_$kWYr'!$G:$G,"="&amp;J$7),0)</f>
        <v>0</v>
      </c>
      <c r="K45" s="45">
        <f>IFERROR(AVERAGEIFS('DAMvRTD_$kWYr'!$L:$L,'DAMvRTD_$kWYr'!$B:$B,"="&amp;$A45,'DAMvRTD_$kWYr'!$C:$C,"="&amp;$B45,'DAMvRTD_$kWYr'!$S:$S,"="&amp;$C45,'DAMvRTD_$kWYr'!$T:$T,"="&amp;$D45,'DAMvRTD_$kWYr'!$F:$F,"="&amp;K$38,'DAMvRTD_$kWYr'!$G:$G,"="&amp;K$7),0)</f>
        <v>0.78344957270019422</v>
      </c>
      <c r="L45" s="45">
        <f>IFERROR(AVERAGEIFS('DAMvRTD_$kWYr'!$N:$N,'DAMvRTD_$kWYr'!$B:$B,"="&amp;$A45,'DAMvRTD_$kWYr'!$C:$C,"="&amp;$B45,'DAMvRTD_$kWYr'!$S:$S,"="&amp;$C45,'DAMvRTD_$kWYr'!$T:$T,"="&amp;$D45,'DAMvRTD_$kWYr'!$F:$F,"="&amp;L$38,'DAMvRTD_$kWYr'!$G:$G,"="&amp;L$7),0)</f>
        <v>0</v>
      </c>
      <c r="M45" s="45">
        <f>IFERROR(AVERAGEIFS('DAMvRTD_$kWYr'!$H:$H,'DAMvRTD_$kWYr'!$B:$B,"="&amp;$A45,'DAMvRTD_$kWYr'!$C:$C,"="&amp;$B45,'DAMvRTD_$kWYr'!$S:$S,"="&amp;$C45,'DAMvRTD_$kWYr'!$T:$T,"="&amp;$D45,'DAMvRTD_$kWYr'!$F:$F,"="&amp;M$38,'DAMvRTD_$kWYr'!$G:$G,"="&amp;M$7),0)</f>
        <v>6.7770849163926741</v>
      </c>
      <c r="N45" s="45">
        <f>IFERROR(AVERAGEIFS('DAMvRTD_$kWYr'!$J:$J,'DAMvRTD_$kWYr'!$B:$B,"="&amp;$A45,'DAMvRTD_$kWYr'!$C:$C,"="&amp;$B45,'DAMvRTD_$kWYr'!$S:$S,"="&amp;$C45,'DAMvRTD_$kWYr'!$T:$T,"="&amp;$D45,'DAMvRTD_$kWYr'!$F:$F,"="&amp;N$38,'DAMvRTD_$kWYr'!$G:$G,"="&amp;N$7),0)</f>
        <v>0.67605730413551213</v>
      </c>
      <c r="O45" s="45">
        <f>IFERROR(AVERAGEIFS('DAMvRTD_$kWYr'!$L:$L,'DAMvRTD_$kWYr'!$B:$B,"="&amp;$A45,'DAMvRTD_$kWYr'!$C:$C,"="&amp;$B45,'DAMvRTD_$kWYr'!$S:$S,"="&amp;$C45,'DAMvRTD_$kWYr'!$T:$T,"="&amp;$D45,'DAMvRTD_$kWYr'!$F:$F,"="&amp;O$38,'DAMvRTD_$kWYr'!$G:$G,"="&amp;O$7),0)</f>
        <v>19.10756933999431</v>
      </c>
      <c r="P45" s="45">
        <f>IFERROR(AVERAGEIFS('DAMvRTD_$kWYr'!$N:$N,'DAMvRTD_$kWYr'!$B:$B,"="&amp;$A45,'DAMvRTD_$kWYr'!$C:$C,"="&amp;$B45,'DAMvRTD_$kWYr'!$S:$S,"="&amp;$C45,'DAMvRTD_$kWYr'!$T:$T,"="&amp;$D45,'DAMvRTD_$kWYr'!$F:$F,"="&amp;P$38,'DAMvRTD_$kWYr'!$G:$G,"="&amp;P$7),0)</f>
        <v>0</v>
      </c>
      <c r="Q45" s="45">
        <f>IFERROR(AVERAGEIFS('DAMvRTD_$kWYr'!$H:$H,'DAMvRTD_$kWYr'!$B:$B,"="&amp;$A45,'DAMvRTD_$kWYr'!$C:$C,"="&amp;$B45,'DAMvRTD_$kWYr'!$S:$S,"="&amp;$C45,'DAMvRTD_$kWYr'!$T:$T,"="&amp;$D45,'DAMvRTD_$kWYr'!$F:$F,"="&amp;Q$38,'DAMvRTD_$kWYr'!$G:$G,"="&amp;Q$7),0)</f>
        <v>0</v>
      </c>
      <c r="R45" s="45">
        <f>IFERROR(AVERAGEIFS('DAMvRTD_$kWYr'!$J:$J,'DAMvRTD_$kWYr'!$B:$B,"="&amp;$A45,'DAMvRTD_$kWYr'!$C:$C,"="&amp;$B45,'DAMvRTD_$kWYr'!$S:$S,"="&amp;$C45,'DAMvRTD_$kWYr'!$T:$T,"="&amp;$D45,'DAMvRTD_$kWYr'!$F:$F,"="&amp;R$38,'DAMvRTD_$kWYr'!$G:$G,"="&amp;R$7),0)</f>
        <v>0</v>
      </c>
      <c r="S45" s="45">
        <f>IFERROR(AVERAGEIFS('DAMvRTD_$kWYr'!$P:$P,'DAMvRTD_$kWYr'!$B:$B,"="&amp;$A45,'DAMvRTD_$kWYr'!$C:$C,"="&amp;$B45,'DAMvRTD_$kWYr'!$S:$S,"="&amp;$C45,'DAMvRTD_$kWYr'!$T:$T,"="&amp;$D45,'DAMvRTD_$kWYr'!$F:$F,"="&amp;S$38,'DAMvRTD_$kWYr'!$G:$G,"="&amp;S$7),0)</f>
        <v>0</v>
      </c>
      <c r="T45" s="45">
        <f>IFERROR(AVERAGEIFS('DAMvRTD_$kWYr'!$N:$N,'DAMvRTD_$kWYr'!$B:$B,"="&amp;$A45,'DAMvRTD_$kWYr'!$C:$C,"="&amp;$B45,'DAMvRTD_$kWYr'!$S:$S,"="&amp;$C45,'DAMvRTD_$kWYr'!$T:$T,"="&amp;$D45,'DAMvRTD_$kWYr'!$F:$F,"="&amp;T$38,'DAMvRTD_$kWYr'!$G:$G,"="&amp;T$7),0)</f>
        <v>0</v>
      </c>
      <c r="U45" s="43">
        <f t="shared" si="3"/>
        <v>56.127218522854704</v>
      </c>
      <c r="V45" s="43">
        <f t="shared" si="4"/>
        <v>58.167218522854704</v>
      </c>
    </row>
    <row r="47" spans="1:22" hidden="1" outlineLevel="1" x14ac:dyDescent="0.25">
      <c r="I47" s="6">
        <v>2</v>
      </c>
      <c r="J47" s="6">
        <v>2</v>
      </c>
      <c r="K47" s="6">
        <v>2</v>
      </c>
      <c r="L47" s="6">
        <v>2</v>
      </c>
      <c r="M47" s="6">
        <v>2</v>
      </c>
      <c r="N47" s="6">
        <v>2</v>
      </c>
      <c r="O47" s="6">
        <v>2</v>
      </c>
      <c r="P47" s="6">
        <v>2</v>
      </c>
      <c r="Q47" s="6">
        <v>2</v>
      </c>
      <c r="R47" s="6">
        <v>2</v>
      </c>
      <c r="S47" s="6">
        <v>2</v>
      </c>
      <c r="T47" s="6">
        <v>2</v>
      </c>
    </row>
    <row r="48" spans="1:22" collapsed="1" x14ac:dyDescent="0.25">
      <c r="F48" s="7" t="s">
        <v>95</v>
      </c>
      <c r="G48" s="7"/>
      <c r="H48" s="26"/>
      <c r="I48" s="26"/>
      <c r="J48" s="26"/>
      <c r="K48" s="26"/>
      <c r="L48" s="26"/>
      <c r="M48" s="26"/>
      <c r="N48" s="26"/>
      <c r="O48" s="26"/>
      <c r="P48" s="26"/>
      <c r="Q48" s="26"/>
      <c r="R48" s="26"/>
      <c r="S48" s="26"/>
      <c r="T48" s="26"/>
      <c r="U48" s="26"/>
      <c r="V48" s="26"/>
    </row>
    <row r="49" spans="1:25" s="13" customFormat="1" ht="30" customHeight="1" x14ac:dyDescent="0.25">
      <c r="A49" s="52"/>
      <c r="B49" s="52"/>
      <c r="C49" s="52"/>
      <c r="D49" s="52"/>
      <c r="F49" s="32" t="s">
        <v>64</v>
      </c>
      <c r="G49" s="32"/>
      <c r="H49" s="33"/>
      <c r="I49" s="34" t="s">
        <v>41</v>
      </c>
      <c r="J49" s="34"/>
      <c r="K49" s="34"/>
      <c r="L49" s="34"/>
      <c r="M49" s="34" t="s">
        <v>43</v>
      </c>
      <c r="N49" s="34"/>
      <c r="O49" s="34"/>
      <c r="P49" s="34"/>
      <c r="Q49" s="34" t="s">
        <v>42</v>
      </c>
      <c r="R49" s="34"/>
      <c r="S49" s="34"/>
      <c r="T49" s="34"/>
      <c r="U49" s="34" t="s">
        <v>61</v>
      </c>
      <c r="V49" s="46" t="s">
        <v>74</v>
      </c>
    </row>
    <row r="50" spans="1:25" x14ac:dyDescent="0.25">
      <c r="A50" s="51" t="s">
        <v>7</v>
      </c>
      <c r="B50" s="51" t="s">
        <v>8</v>
      </c>
      <c r="C50" s="51" t="s">
        <v>0</v>
      </c>
      <c r="D50" s="51" t="s">
        <v>1</v>
      </c>
      <c r="F50" s="35" t="s">
        <v>65</v>
      </c>
      <c r="G50" s="35"/>
      <c r="H50" s="36"/>
      <c r="I50" s="37" t="s">
        <v>41</v>
      </c>
      <c r="J50" s="37" t="s">
        <v>43</v>
      </c>
      <c r="K50" s="37" t="s">
        <v>44</v>
      </c>
      <c r="L50" s="37" t="s">
        <v>45</v>
      </c>
      <c r="M50" s="37" t="s">
        <v>41</v>
      </c>
      <c r="N50" s="37" t="s">
        <v>43</v>
      </c>
      <c r="O50" s="37" t="s">
        <v>44</v>
      </c>
      <c r="P50" s="37" t="s">
        <v>45</v>
      </c>
      <c r="Q50" s="37" t="s">
        <v>41</v>
      </c>
      <c r="R50" s="37" t="s">
        <v>43</v>
      </c>
      <c r="S50" s="37" t="s">
        <v>42</v>
      </c>
      <c r="T50" s="37" t="s">
        <v>45</v>
      </c>
      <c r="U50" s="37"/>
      <c r="V50" s="37"/>
    </row>
    <row r="51" spans="1:25" s="13" customFormat="1" x14ac:dyDescent="0.25">
      <c r="A51" s="51" t="s">
        <v>5</v>
      </c>
      <c r="B51" s="51" t="s">
        <v>17</v>
      </c>
      <c r="C51" s="51" t="s">
        <v>4</v>
      </c>
      <c r="D51" s="51" t="s">
        <v>3</v>
      </c>
      <c r="E51" s="6"/>
      <c r="F51" s="8" t="s">
        <v>17</v>
      </c>
      <c r="G51" s="9" t="s">
        <v>100</v>
      </c>
      <c r="H51" s="9" t="s">
        <v>105</v>
      </c>
      <c r="I51" s="45">
        <f>IFERROR(AVERAGEIFS('DAMvRTD_$kWYr'!$H:$H,'DAMvRTD_$kWYr'!$B:$B,"="&amp;$A51,'DAMvRTD_$kWYr'!$C:$C,"="&amp;$B51,'DAMvRTD_$kWYr'!$S:$S,"="&amp;$C51,'DAMvRTD_$kWYr'!$T:$T,"="&amp;$D51,'DAMvRTD_$kWYr'!$F:$F,"="&amp;I$47,'DAMvRTD_$kWYr'!$G:$G,"="&amp;I$7),0)</f>
        <v>4.1417383469621788E-2</v>
      </c>
      <c r="J51" s="45">
        <f>IFERROR(AVERAGEIFS('DAMvRTD_$kWYr'!$J:$J,'DAMvRTD_$kWYr'!$B:$B,"="&amp;$A51,'DAMvRTD_$kWYr'!$C:$C,"="&amp;$B51,'DAMvRTD_$kWYr'!$S:$S,"="&amp;$C51,'DAMvRTD_$kWYr'!$T:$T,"="&amp;$D51,'DAMvRTD_$kWYr'!$F:$F,"="&amp;J$47,'DAMvRTD_$kWYr'!$G:$G,"="&amp;J$7),0)</f>
        <v>0</v>
      </c>
      <c r="K51" s="45">
        <f>IFERROR(AVERAGEIFS('DAMvRTD_$kWYr'!$L:$L,'DAMvRTD_$kWYr'!$B:$B,"="&amp;$A51,'DAMvRTD_$kWYr'!$C:$C,"="&amp;$B51,'DAMvRTD_$kWYr'!$S:$S,"="&amp;$C51,'DAMvRTD_$kWYr'!$T:$T,"="&amp;$D51,'DAMvRTD_$kWYr'!$F:$F,"="&amp;K$47,'DAMvRTD_$kWYr'!$G:$G,"="&amp;K$7),0)</f>
        <v>0.46177118760800367</v>
      </c>
      <c r="L51" s="45">
        <f>IFERROR(AVERAGEIFS('DAMvRTD_$kWYr'!$N:$N,'DAMvRTD_$kWYr'!$B:$B,"="&amp;$A51,'DAMvRTD_$kWYr'!$C:$C,"="&amp;$B51,'DAMvRTD_$kWYr'!$S:$S,"="&amp;$C51,'DAMvRTD_$kWYr'!$T:$T,"="&amp;$D51,'DAMvRTD_$kWYr'!$F:$F,"="&amp;L$47,'DAMvRTD_$kWYr'!$G:$G,"="&amp;L$7),0)</f>
        <v>0</v>
      </c>
      <c r="M51" s="45">
        <f>IFERROR(AVERAGEIFS('DAMvRTD_$kWYr'!$H:$H,'DAMvRTD_$kWYr'!$B:$B,"="&amp;$A51,'DAMvRTD_$kWYr'!$C:$C,"="&amp;$B51,'DAMvRTD_$kWYr'!$S:$S,"="&amp;$C51,'DAMvRTD_$kWYr'!$T:$T,"="&amp;$D51,'DAMvRTD_$kWYr'!$F:$F,"="&amp;M$47,'DAMvRTD_$kWYr'!$G:$G,"="&amp;M$7),0)</f>
        <v>0</v>
      </c>
      <c r="N51" s="45">
        <f>IFERROR(AVERAGEIFS('DAMvRTD_$kWYr'!$J:$J,'DAMvRTD_$kWYr'!$B:$B,"="&amp;$A51,'DAMvRTD_$kWYr'!$C:$C,"="&amp;$B51,'DAMvRTD_$kWYr'!$S:$S,"="&amp;$C51,'DAMvRTD_$kWYr'!$T:$T,"="&amp;$D51,'DAMvRTD_$kWYr'!$F:$F,"="&amp;N$47,'DAMvRTD_$kWYr'!$G:$G,"="&amp;N$7),0)</f>
        <v>0</v>
      </c>
      <c r="O51" s="45">
        <f>IFERROR(AVERAGEIFS('DAMvRTD_$kWYr'!$L:$L,'DAMvRTD_$kWYr'!$B:$B,"="&amp;$A51,'DAMvRTD_$kWYr'!$C:$C,"="&amp;$B51,'DAMvRTD_$kWYr'!$S:$S,"="&amp;$C51,'DAMvRTD_$kWYr'!$T:$T,"="&amp;$D51,'DAMvRTD_$kWYr'!$F:$F,"="&amp;O$47,'DAMvRTD_$kWYr'!$G:$G,"="&amp;O$7),0)</f>
        <v>1.5759634875341929E-2</v>
      </c>
      <c r="P51" s="45">
        <f>IFERROR(AVERAGEIFS('DAMvRTD_$kWYr'!$N:$N,'DAMvRTD_$kWYr'!$B:$B,"="&amp;$A51,'DAMvRTD_$kWYr'!$C:$C,"="&amp;$B51,'DAMvRTD_$kWYr'!$S:$S,"="&amp;$C51,'DAMvRTD_$kWYr'!$T:$T,"="&amp;$D51,'DAMvRTD_$kWYr'!$F:$F,"="&amp;P$47,'DAMvRTD_$kWYr'!$G:$G,"="&amp;P$7),0)</f>
        <v>0</v>
      </c>
      <c r="Q51" s="45">
        <f>IFERROR(AVERAGEIFS('DAMvRTD_$kWYr'!$H:$H,'DAMvRTD_$kWYr'!$B:$B,"="&amp;$A51,'DAMvRTD_$kWYr'!$C:$C,"="&amp;$B51,'DAMvRTD_$kWYr'!$S:$S,"="&amp;$C51,'DAMvRTD_$kWYr'!$T:$T,"="&amp;$D51,'DAMvRTD_$kWYr'!$F:$F,"="&amp;Q$47,'DAMvRTD_$kWYr'!$G:$G,"="&amp;Q$7),0)</f>
        <v>2.525683190591367</v>
      </c>
      <c r="R51" s="45">
        <f>IFERROR(AVERAGEIFS('DAMvRTD_$kWYr'!$J:$J,'DAMvRTD_$kWYr'!$B:$B,"="&amp;$A51,'DAMvRTD_$kWYr'!$C:$C,"="&amp;$B51,'DAMvRTD_$kWYr'!$S:$S,"="&amp;$C51,'DAMvRTD_$kWYr'!$T:$T,"="&amp;$D51,'DAMvRTD_$kWYr'!$F:$F,"="&amp;R$47,'DAMvRTD_$kWYr'!$G:$G,"="&amp;R$7),0)</f>
        <v>0.77979296095616701</v>
      </c>
      <c r="S51" s="45">
        <f>IFERROR(AVERAGEIFS('DAMvRTD_$kWYr'!$P:$P,'DAMvRTD_$kWYr'!$B:$B,"="&amp;$A51,'DAMvRTD_$kWYr'!$C:$C,"="&amp;$B51,'DAMvRTD_$kWYr'!$S:$S,"="&amp;$C51,'DAMvRTD_$kWYr'!$T:$T,"="&amp;$D51,'DAMvRTD_$kWYr'!$F:$F,"="&amp;S$47,'DAMvRTD_$kWYr'!$G:$G,"="&amp;S$7),0)</f>
        <v>0</v>
      </c>
      <c r="T51" s="45">
        <f>IFERROR(AVERAGEIFS('DAMvRTD_$kWYr'!$N:$N,'DAMvRTD_$kWYr'!$B:$B,"="&amp;$A51,'DAMvRTD_$kWYr'!$C:$C,"="&amp;$B51,'DAMvRTD_$kWYr'!$S:$S,"="&amp;$C51,'DAMvRTD_$kWYr'!$T:$T,"="&amp;$D51,'DAMvRTD_$kWYr'!$F:$F,"="&amp;T$47,'DAMvRTD_$kWYr'!$G:$G,"="&amp;T$7),0)</f>
        <v>0</v>
      </c>
      <c r="U51" s="43">
        <f>IF(I51="-","-",SUM(I51:T51))</f>
        <v>3.8244243575005017</v>
      </c>
      <c r="V51" s="43">
        <f>IF(U51="-", "-", IF($D$2="ccj",U51+5.53,U51+2.04))</f>
        <v>5.8644243575005017</v>
      </c>
      <c r="Y51" s="67"/>
    </row>
    <row r="52" spans="1:25" s="13" customFormat="1" x14ac:dyDescent="0.25">
      <c r="A52" s="51" t="s">
        <v>2</v>
      </c>
      <c r="B52" s="51" t="s">
        <v>22</v>
      </c>
      <c r="C52" s="51" t="s">
        <v>3</v>
      </c>
      <c r="D52" s="51" t="s">
        <v>4</v>
      </c>
      <c r="E52" s="6"/>
      <c r="F52" s="8" t="s">
        <v>52</v>
      </c>
      <c r="G52" s="9" t="s">
        <v>102</v>
      </c>
      <c r="H52" s="9" t="s">
        <v>104</v>
      </c>
      <c r="I52" s="45">
        <f>IFERROR(AVERAGEIFS('DAMvRTD_$kWYr'!$H:$H,'DAMvRTD_$kWYr'!$B:$B,"="&amp;$A52,'DAMvRTD_$kWYr'!$C:$C,"="&amp;$B52,'DAMvRTD_$kWYr'!$S:$S,"="&amp;$C52,'DAMvRTD_$kWYr'!$T:$T,"="&amp;$D52,'DAMvRTD_$kWYr'!$F:$F,"="&amp;I$47,'DAMvRTD_$kWYr'!$G:$G,"="&amp;I$7),0)</f>
        <v>0.48817334384463917</v>
      </c>
      <c r="J52" s="45">
        <f>IFERROR(AVERAGEIFS('DAMvRTD_$kWYr'!$J:$J,'DAMvRTD_$kWYr'!$B:$B,"="&amp;$A52,'DAMvRTD_$kWYr'!$C:$C,"="&amp;$B52,'DAMvRTD_$kWYr'!$S:$S,"="&amp;$C52,'DAMvRTD_$kWYr'!$T:$T,"="&amp;$D52,'DAMvRTD_$kWYr'!$F:$F,"="&amp;J$47,'DAMvRTD_$kWYr'!$G:$G,"="&amp;J$7),0)</f>
        <v>0</v>
      </c>
      <c r="K52" s="45">
        <f>IFERROR(AVERAGEIFS('DAMvRTD_$kWYr'!$L:$L,'DAMvRTD_$kWYr'!$B:$B,"="&amp;$A52,'DAMvRTD_$kWYr'!$C:$C,"="&amp;$B52,'DAMvRTD_$kWYr'!$S:$S,"="&amp;$C52,'DAMvRTD_$kWYr'!$T:$T,"="&amp;$D52,'DAMvRTD_$kWYr'!$F:$F,"="&amp;K$47,'DAMvRTD_$kWYr'!$G:$G,"="&amp;K$7),0)</f>
        <v>1.0405470885088171</v>
      </c>
      <c r="L52" s="45">
        <f>IFERROR(AVERAGEIFS('DAMvRTD_$kWYr'!$N:$N,'DAMvRTD_$kWYr'!$B:$B,"="&amp;$A52,'DAMvRTD_$kWYr'!$C:$C,"="&amp;$B52,'DAMvRTD_$kWYr'!$S:$S,"="&amp;$C52,'DAMvRTD_$kWYr'!$T:$T,"="&amp;$D52,'DAMvRTD_$kWYr'!$F:$F,"="&amp;L$47,'DAMvRTD_$kWYr'!$G:$G,"="&amp;L$7),0)</f>
        <v>0</v>
      </c>
      <c r="M52" s="45">
        <f>IFERROR(AVERAGEIFS('DAMvRTD_$kWYr'!$H:$H,'DAMvRTD_$kWYr'!$B:$B,"="&amp;$A52,'DAMvRTD_$kWYr'!$C:$C,"="&amp;$B52,'DAMvRTD_$kWYr'!$S:$S,"="&amp;$C52,'DAMvRTD_$kWYr'!$T:$T,"="&amp;$D52,'DAMvRTD_$kWYr'!$F:$F,"="&amp;M$47,'DAMvRTD_$kWYr'!$G:$G,"="&amp;M$7),0)</f>
        <v>0.28252384762584781</v>
      </c>
      <c r="N52" s="45">
        <f>IFERROR(AVERAGEIFS('DAMvRTD_$kWYr'!$J:$J,'DAMvRTD_$kWYr'!$B:$B,"="&amp;$A52,'DAMvRTD_$kWYr'!$C:$C,"="&amp;$B52,'DAMvRTD_$kWYr'!$S:$S,"="&amp;$C52,'DAMvRTD_$kWYr'!$T:$T,"="&amp;$D52,'DAMvRTD_$kWYr'!$F:$F,"="&amp;N$47,'DAMvRTD_$kWYr'!$G:$G,"="&amp;N$7),0)</f>
        <v>1.010744596933026</v>
      </c>
      <c r="O52" s="45">
        <f>IFERROR(AVERAGEIFS('DAMvRTD_$kWYr'!$L:$L,'DAMvRTD_$kWYr'!$B:$B,"="&amp;$A52,'DAMvRTD_$kWYr'!$C:$C,"="&amp;$B52,'DAMvRTD_$kWYr'!$S:$S,"="&amp;$C52,'DAMvRTD_$kWYr'!$T:$T,"="&amp;$D52,'DAMvRTD_$kWYr'!$F:$F,"="&amp;O$47,'DAMvRTD_$kWYr'!$G:$G,"="&amp;O$7),0)</f>
        <v>17.508506091253331</v>
      </c>
      <c r="P52" s="45">
        <f>IFERROR(AVERAGEIFS('DAMvRTD_$kWYr'!$N:$N,'DAMvRTD_$kWYr'!$B:$B,"="&amp;$A52,'DAMvRTD_$kWYr'!$C:$C,"="&amp;$B52,'DAMvRTD_$kWYr'!$S:$S,"="&amp;$C52,'DAMvRTD_$kWYr'!$T:$T,"="&amp;$D52,'DAMvRTD_$kWYr'!$F:$F,"="&amp;P$47,'DAMvRTD_$kWYr'!$G:$G,"="&amp;P$7),0)</f>
        <v>0</v>
      </c>
      <c r="Q52" s="45">
        <f>IFERROR(AVERAGEIFS('DAMvRTD_$kWYr'!$H:$H,'DAMvRTD_$kWYr'!$B:$B,"="&amp;$A52,'DAMvRTD_$kWYr'!$C:$C,"="&amp;$B52,'DAMvRTD_$kWYr'!$S:$S,"="&amp;$C52,'DAMvRTD_$kWYr'!$T:$T,"="&amp;$D52,'DAMvRTD_$kWYr'!$F:$F,"="&amp;Q$47,'DAMvRTD_$kWYr'!$G:$G,"="&amp;Q$7),0)</f>
        <v>0</v>
      </c>
      <c r="R52" s="45">
        <f>IFERROR(AVERAGEIFS('DAMvRTD_$kWYr'!$J:$J,'DAMvRTD_$kWYr'!$B:$B,"="&amp;$A52,'DAMvRTD_$kWYr'!$C:$C,"="&amp;$B52,'DAMvRTD_$kWYr'!$S:$S,"="&amp;$C52,'DAMvRTD_$kWYr'!$T:$T,"="&amp;$D52,'DAMvRTD_$kWYr'!$F:$F,"="&amp;R$47,'DAMvRTD_$kWYr'!$G:$G,"="&amp;R$7),0)</f>
        <v>0</v>
      </c>
      <c r="S52" s="45">
        <f>IFERROR(AVERAGEIFS('DAMvRTD_$kWYr'!$P:$P,'DAMvRTD_$kWYr'!$B:$B,"="&amp;$A52,'DAMvRTD_$kWYr'!$C:$C,"="&amp;$B52,'DAMvRTD_$kWYr'!$S:$S,"="&amp;$C52,'DAMvRTD_$kWYr'!$T:$T,"="&amp;$D52,'DAMvRTD_$kWYr'!$F:$F,"="&amp;S$47,'DAMvRTD_$kWYr'!$G:$G,"="&amp;S$7),0)</f>
        <v>0</v>
      </c>
      <c r="T52" s="45">
        <f>IFERROR(AVERAGEIFS('DAMvRTD_$kWYr'!$N:$N,'DAMvRTD_$kWYr'!$B:$B,"="&amp;$A52,'DAMvRTD_$kWYr'!$C:$C,"="&amp;$B52,'DAMvRTD_$kWYr'!$S:$S,"="&amp;$C52,'DAMvRTD_$kWYr'!$T:$T,"="&amp;$D52,'DAMvRTD_$kWYr'!$F:$F,"="&amp;T$47,'DAMvRTD_$kWYr'!$G:$G,"="&amp;T$7),0)</f>
        <v>0</v>
      </c>
      <c r="U52" s="43">
        <f t="shared" ref="U52:U54" si="5">IF(I52="-","-",SUM(I52:T52))</f>
        <v>20.330494968165659</v>
      </c>
      <c r="V52" s="43">
        <f t="shared" ref="V52:V54" si="6">IF(U52="-", "-", IF($D$2="ccj",U52+5.53,U52+2.04))</f>
        <v>22.370494968165659</v>
      </c>
      <c r="Y52" s="67"/>
    </row>
    <row r="53" spans="1:25" x14ac:dyDescent="0.25">
      <c r="A53" s="51" t="s">
        <v>2</v>
      </c>
      <c r="B53" s="51" t="s">
        <v>23</v>
      </c>
      <c r="C53" s="51" t="s">
        <v>3</v>
      </c>
      <c r="D53" s="51" t="s">
        <v>4</v>
      </c>
      <c r="F53" s="8" t="s">
        <v>23</v>
      </c>
      <c r="G53" s="9" t="s">
        <v>25</v>
      </c>
      <c r="H53" s="9" t="s">
        <v>104</v>
      </c>
      <c r="I53" s="45">
        <f>IFERROR(AVERAGEIFS('DAMvRTD_$kWYr'!$H:$H,'DAMvRTD_$kWYr'!$B:$B,"="&amp;$A53,'DAMvRTD_$kWYr'!$C:$C,"="&amp;$B53,'DAMvRTD_$kWYr'!$S:$S,"="&amp;$C53,'DAMvRTD_$kWYr'!$T:$T,"="&amp;$D53,'DAMvRTD_$kWYr'!$F:$F,"="&amp;I$47,'DAMvRTD_$kWYr'!$G:$G,"="&amp;I$7),0)</f>
        <v>0.43414712595383792</v>
      </c>
      <c r="J53" s="45">
        <f>IFERROR(AVERAGEIFS('DAMvRTD_$kWYr'!$J:$J,'DAMvRTD_$kWYr'!$B:$B,"="&amp;$A53,'DAMvRTD_$kWYr'!$C:$C,"="&amp;$B53,'DAMvRTD_$kWYr'!$S:$S,"="&amp;$C53,'DAMvRTD_$kWYr'!$T:$T,"="&amp;$D53,'DAMvRTD_$kWYr'!$F:$F,"="&amp;J$47,'DAMvRTD_$kWYr'!$G:$G,"="&amp;J$7),0)</f>
        <v>0</v>
      </c>
      <c r="K53" s="45">
        <f>IFERROR(AVERAGEIFS('DAMvRTD_$kWYr'!$L:$L,'DAMvRTD_$kWYr'!$B:$B,"="&amp;$A53,'DAMvRTD_$kWYr'!$C:$C,"="&amp;$B53,'DAMvRTD_$kWYr'!$S:$S,"="&amp;$C53,'DAMvRTD_$kWYr'!$T:$T,"="&amp;$D53,'DAMvRTD_$kWYr'!$F:$F,"="&amp;K$47,'DAMvRTD_$kWYr'!$G:$G,"="&amp;K$7),0)</f>
        <v>1.681417399636824</v>
      </c>
      <c r="L53" s="45">
        <f>IFERROR(AVERAGEIFS('DAMvRTD_$kWYr'!$N:$N,'DAMvRTD_$kWYr'!$B:$B,"="&amp;$A53,'DAMvRTD_$kWYr'!$C:$C,"="&amp;$B53,'DAMvRTD_$kWYr'!$S:$S,"="&amp;$C53,'DAMvRTD_$kWYr'!$T:$T,"="&amp;$D53,'DAMvRTD_$kWYr'!$F:$F,"="&amp;L$47,'DAMvRTD_$kWYr'!$G:$G,"="&amp;L$7),0)</f>
        <v>0</v>
      </c>
      <c r="M53" s="45">
        <f>IFERROR(AVERAGEIFS('DAMvRTD_$kWYr'!$H:$H,'DAMvRTD_$kWYr'!$B:$B,"="&amp;$A53,'DAMvRTD_$kWYr'!$C:$C,"="&amp;$B53,'DAMvRTD_$kWYr'!$S:$S,"="&amp;$C53,'DAMvRTD_$kWYr'!$T:$T,"="&amp;$D53,'DAMvRTD_$kWYr'!$F:$F,"="&amp;M$47,'DAMvRTD_$kWYr'!$G:$G,"="&amp;M$7),0)</f>
        <v>0.87238095166560881</v>
      </c>
      <c r="N53" s="45">
        <f>IFERROR(AVERAGEIFS('DAMvRTD_$kWYr'!$J:$J,'DAMvRTD_$kWYr'!$B:$B,"="&amp;$A53,'DAMvRTD_$kWYr'!$C:$C,"="&amp;$B53,'DAMvRTD_$kWYr'!$S:$S,"="&amp;$C53,'DAMvRTD_$kWYr'!$T:$T,"="&amp;$D53,'DAMvRTD_$kWYr'!$F:$F,"="&amp;N$47,'DAMvRTD_$kWYr'!$G:$G,"="&amp;N$7),0)</f>
        <v>1.3430248544791381</v>
      </c>
      <c r="O53" s="45">
        <f>IFERROR(AVERAGEIFS('DAMvRTD_$kWYr'!$L:$L,'DAMvRTD_$kWYr'!$B:$B,"="&amp;$A53,'DAMvRTD_$kWYr'!$C:$C,"="&amp;$B53,'DAMvRTD_$kWYr'!$S:$S,"="&amp;$C53,'DAMvRTD_$kWYr'!$T:$T,"="&amp;$D53,'DAMvRTD_$kWYr'!$F:$F,"="&amp;O$47,'DAMvRTD_$kWYr'!$G:$G,"="&amp;O$7),0)</f>
        <v>18.057334723545111</v>
      </c>
      <c r="P53" s="45">
        <f>IFERROR(AVERAGEIFS('DAMvRTD_$kWYr'!$N:$N,'DAMvRTD_$kWYr'!$B:$B,"="&amp;$A53,'DAMvRTD_$kWYr'!$C:$C,"="&amp;$B53,'DAMvRTD_$kWYr'!$S:$S,"="&amp;$C53,'DAMvRTD_$kWYr'!$T:$T,"="&amp;$D53,'DAMvRTD_$kWYr'!$F:$F,"="&amp;P$47,'DAMvRTD_$kWYr'!$G:$G,"="&amp;P$7),0)</f>
        <v>0</v>
      </c>
      <c r="Q53" s="45">
        <f>IFERROR(AVERAGEIFS('DAMvRTD_$kWYr'!$H:$H,'DAMvRTD_$kWYr'!$B:$B,"="&amp;$A53,'DAMvRTD_$kWYr'!$C:$C,"="&amp;$B53,'DAMvRTD_$kWYr'!$S:$S,"="&amp;$C53,'DAMvRTD_$kWYr'!$T:$T,"="&amp;$D53,'DAMvRTD_$kWYr'!$F:$F,"="&amp;Q$47,'DAMvRTD_$kWYr'!$G:$G,"="&amp;Q$7),0)</f>
        <v>0</v>
      </c>
      <c r="R53" s="45">
        <f>IFERROR(AVERAGEIFS('DAMvRTD_$kWYr'!$J:$J,'DAMvRTD_$kWYr'!$B:$B,"="&amp;$A53,'DAMvRTD_$kWYr'!$C:$C,"="&amp;$B53,'DAMvRTD_$kWYr'!$S:$S,"="&amp;$C53,'DAMvRTD_$kWYr'!$T:$T,"="&amp;$D53,'DAMvRTD_$kWYr'!$F:$F,"="&amp;R$47,'DAMvRTD_$kWYr'!$G:$G,"="&amp;R$7),0)</f>
        <v>0</v>
      </c>
      <c r="S53" s="45">
        <f>IFERROR(AVERAGEIFS('DAMvRTD_$kWYr'!$P:$P,'DAMvRTD_$kWYr'!$B:$B,"="&amp;$A53,'DAMvRTD_$kWYr'!$C:$C,"="&amp;$B53,'DAMvRTD_$kWYr'!$S:$S,"="&amp;$C53,'DAMvRTD_$kWYr'!$T:$T,"="&amp;$D53,'DAMvRTD_$kWYr'!$F:$F,"="&amp;S$47,'DAMvRTD_$kWYr'!$G:$G,"="&amp;S$7),0)</f>
        <v>0</v>
      </c>
      <c r="T53" s="45">
        <f>IFERROR(AVERAGEIFS('DAMvRTD_$kWYr'!$N:$N,'DAMvRTD_$kWYr'!$B:$B,"="&amp;$A53,'DAMvRTD_$kWYr'!$C:$C,"="&amp;$B53,'DAMvRTD_$kWYr'!$S:$S,"="&amp;$C53,'DAMvRTD_$kWYr'!$T:$T,"="&amp;$D53,'DAMvRTD_$kWYr'!$F:$F,"="&amp;T$47,'DAMvRTD_$kWYr'!$G:$G,"="&amp;T$7),0)</f>
        <v>0</v>
      </c>
      <c r="U53" s="43">
        <f t="shared" si="5"/>
        <v>22.388305055280519</v>
      </c>
      <c r="V53" s="43">
        <f t="shared" si="6"/>
        <v>24.428305055280518</v>
      </c>
      <c r="Y53" s="67"/>
    </row>
    <row r="54" spans="1:25" x14ac:dyDescent="0.25">
      <c r="A54" s="51" t="s">
        <v>2</v>
      </c>
      <c r="B54" s="51" t="s">
        <v>26</v>
      </c>
      <c r="C54" s="51" t="s">
        <v>3</v>
      </c>
      <c r="D54" s="51" t="s">
        <v>4</v>
      </c>
      <c r="F54" s="8" t="s">
        <v>26</v>
      </c>
      <c r="G54" s="9" t="s">
        <v>53</v>
      </c>
      <c r="H54" s="9" t="s">
        <v>104</v>
      </c>
      <c r="I54" s="45">
        <f>IFERROR(AVERAGEIFS('DAMvRTD_$kWYr'!$H:$H,'DAMvRTD_$kWYr'!$B:$B,"="&amp;$A54,'DAMvRTD_$kWYr'!$C:$C,"="&amp;$B54,'DAMvRTD_$kWYr'!$S:$S,"="&amp;$C54,'DAMvRTD_$kWYr'!$T:$T,"="&amp;$D54,'DAMvRTD_$kWYr'!$F:$F,"="&amp;I$47,'DAMvRTD_$kWYr'!$G:$G,"="&amp;I$7),0)</f>
        <v>3.8463933493798468</v>
      </c>
      <c r="J54" s="45">
        <f>IFERROR(AVERAGEIFS('DAMvRTD_$kWYr'!$J:$J,'DAMvRTD_$kWYr'!$B:$B,"="&amp;$A54,'DAMvRTD_$kWYr'!$C:$C,"="&amp;$B54,'DAMvRTD_$kWYr'!$S:$S,"="&amp;$C54,'DAMvRTD_$kWYr'!$T:$T,"="&amp;$D54,'DAMvRTD_$kWYr'!$F:$F,"="&amp;J$47,'DAMvRTD_$kWYr'!$G:$G,"="&amp;J$7),0)</f>
        <v>0</v>
      </c>
      <c r="K54" s="45">
        <f>IFERROR(AVERAGEIFS('DAMvRTD_$kWYr'!$L:$L,'DAMvRTD_$kWYr'!$B:$B,"="&amp;$A54,'DAMvRTD_$kWYr'!$C:$C,"="&amp;$B54,'DAMvRTD_$kWYr'!$S:$S,"="&amp;$C54,'DAMvRTD_$kWYr'!$T:$T,"="&amp;$D54,'DAMvRTD_$kWYr'!$F:$F,"="&amp;K$47,'DAMvRTD_$kWYr'!$G:$G,"="&amp;K$7),0)</f>
        <v>1.4698187554981901</v>
      </c>
      <c r="L54" s="45">
        <f>IFERROR(AVERAGEIFS('DAMvRTD_$kWYr'!$N:$N,'DAMvRTD_$kWYr'!$B:$B,"="&amp;$A54,'DAMvRTD_$kWYr'!$C:$C,"="&amp;$B54,'DAMvRTD_$kWYr'!$S:$S,"="&amp;$C54,'DAMvRTD_$kWYr'!$T:$T,"="&amp;$D54,'DAMvRTD_$kWYr'!$F:$F,"="&amp;L$47,'DAMvRTD_$kWYr'!$G:$G,"="&amp;L$7),0)</f>
        <v>0</v>
      </c>
      <c r="M54" s="45">
        <f>IFERROR(AVERAGEIFS('DAMvRTD_$kWYr'!$H:$H,'DAMvRTD_$kWYr'!$B:$B,"="&amp;$A54,'DAMvRTD_$kWYr'!$C:$C,"="&amp;$B54,'DAMvRTD_$kWYr'!$S:$S,"="&amp;$C54,'DAMvRTD_$kWYr'!$T:$T,"="&amp;$D54,'DAMvRTD_$kWYr'!$F:$F,"="&amp;M$47,'DAMvRTD_$kWYr'!$G:$G,"="&amp;M$7),0)</f>
        <v>6.9455729642928041</v>
      </c>
      <c r="N54" s="45">
        <f>IFERROR(AVERAGEIFS('DAMvRTD_$kWYr'!$J:$J,'DAMvRTD_$kWYr'!$B:$B,"="&amp;$A54,'DAMvRTD_$kWYr'!$C:$C,"="&amp;$B54,'DAMvRTD_$kWYr'!$S:$S,"="&amp;$C54,'DAMvRTD_$kWYr'!$T:$T,"="&amp;$D54,'DAMvRTD_$kWYr'!$F:$F,"="&amp;N$47,'DAMvRTD_$kWYr'!$G:$G,"="&amp;N$7),0)</f>
        <v>0.87841306109957884</v>
      </c>
      <c r="O54" s="45">
        <f>IFERROR(AVERAGEIFS('DAMvRTD_$kWYr'!$L:$L,'DAMvRTD_$kWYr'!$B:$B,"="&amp;$A54,'DAMvRTD_$kWYr'!$C:$C,"="&amp;$B54,'DAMvRTD_$kWYr'!$S:$S,"="&amp;$C54,'DAMvRTD_$kWYr'!$T:$T,"="&amp;$D54,'DAMvRTD_$kWYr'!$F:$F,"="&amp;O$47,'DAMvRTD_$kWYr'!$G:$G,"="&amp;O$7),0)</f>
        <v>17.758644168317261</v>
      </c>
      <c r="P54" s="45">
        <f>IFERROR(AVERAGEIFS('DAMvRTD_$kWYr'!$N:$N,'DAMvRTD_$kWYr'!$B:$B,"="&amp;$A54,'DAMvRTD_$kWYr'!$C:$C,"="&amp;$B54,'DAMvRTD_$kWYr'!$S:$S,"="&amp;$C54,'DAMvRTD_$kWYr'!$T:$T,"="&amp;$D54,'DAMvRTD_$kWYr'!$F:$F,"="&amp;P$47,'DAMvRTD_$kWYr'!$G:$G,"="&amp;P$7),0)</f>
        <v>0</v>
      </c>
      <c r="Q54" s="45">
        <f>IFERROR(AVERAGEIFS('DAMvRTD_$kWYr'!$H:$H,'DAMvRTD_$kWYr'!$B:$B,"="&amp;$A54,'DAMvRTD_$kWYr'!$C:$C,"="&amp;$B54,'DAMvRTD_$kWYr'!$S:$S,"="&amp;$C54,'DAMvRTD_$kWYr'!$T:$T,"="&amp;$D54,'DAMvRTD_$kWYr'!$F:$F,"="&amp;Q$47,'DAMvRTD_$kWYr'!$G:$G,"="&amp;Q$7),0)</f>
        <v>0</v>
      </c>
      <c r="R54" s="45">
        <f>IFERROR(AVERAGEIFS('DAMvRTD_$kWYr'!$J:$J,'DAMvRTD_$kWYr'!$B:$B,"="&amp;$A54,'DAMvRTD_$kWYr'!$C:$C,"="&amp;$B54,'DAMvRTD_$kWYr'!$S:$S,"="&amp;$C54,'DAMvRTD_$kWYr'!$T:$T,"="&amp;$D54,'DAMvRTD_$kWYr'!$F:$F,"="&amp;R$47,'DAMvRTD_$kWYr'!$G:$G,"="&amp;R$7),0)</f>
        <v>0</v>
      </c>
      <c r="S54" s="45">
        <f>IFERROR(AVERAGEIFS('DAMvRTD_$kWYr'!$P:$P,'DAMvRTD_$kWYr'!$B:$B,"="&amp;$A54,'DAMvRTD_$kWYr'!$C:$C,"="&amp;$B54,'DAMvRTD_$kWYr'!$S:$S,"="&amp;$C54,'DAMvRTD_$kWYr'!$T:$T,"="&amp;$D54,'DAMvRTD_$kWYr'!$F:$F,"="&amp;S$47,'DAMvRTD_$kWYr'!$G:$G,"="&amp;S$7),0)</f>
        <v>0</v>
      </c>
      <c r="T54" s="45">
        <f>IFERROR(AVERAGEIFS('DAMvRTD_$kWYr'!$N:$N,'DAMvRTD_$kWYr'!$B:$B,"="&amp;$A54,'DAMvRTD_$kWYr'!$C:$C,"="&amp;$B54,'DAMvRTD_$kWYr'!$S:$S,"="&amp;$C54,'DAMvRTD_$kWYr'!$T:$T,"="&amp;$D54,'DAMvRTD_$kWYr'!$F:$F,"="&amp;T$47,'DAMvRTD_$kWYr'!$G:$G,"="&amp;T$7),0)</f>
        <v>0</v>
      </c>
      <c r="U54" s="43">
        <f t="shared" si="5"/>
        <v>30.898842298587681</v>
      </c>
      <c r="V54" s="43">
        <f t="shared" si="6"/>
        <v>32.93884229858768</v>
      </c>
      <c r="Y54" s="67"/>
    </row>
    <row r="55" spans="1:25" x14ac:dyDescent="0.25">
      <c r="F55" s="12"/>
      <c r="G55" s="12"/>
      <c r="H55" s="13"/>
      <c r="I55" s="44"/>
      <c r="J55" s="44"/>
      <c r="K55" s="44"/>
      <c r="L55" s="44"/>
      <c r="M55" s="44"/>
      <c r="N55" s="44"/>
      <c r="O55" s="44"/>
      <c r="P55" s="44"/>
      <c r="Q55" s="44"/>
      <c r="R55" s="44"/>
      <c r="S55" s="44"/>
      <c r="T55" s="44"/>
      <c r="U55" s="44"/>
    </row>
    <row r="56" spans="1:25" hidden="1" outlineLevel="1" x14ac:dyDescent="0.25">
      <c r="F56" s="12"/>
      <c r="G56" s="12"/>
      <c r="H56" s="13"/>
      <c r="I56" s="6">
        <v>3</v>
      </c>
      <c r="J56" s="6">
        <v>3</v>
      </c>
      <c r="K56" s="6">
        <v>3</v>
      </c>
      <c r="L56" s="6">
        <v>3</v>
      </c>
      <c r="M56" s="6">
        <v>3</v>
      </c>
      <c r="N56" s="6">
        <v>3</v>
      </c>
      <c r="O56" s="6">
        <v>3</v>
      </c>
      <c r="P56" s="6">
        <v>3</v>
      </c>
      <c r="Q56" s="6">
        <v>3</v>
      </c>
      <c r="R56" s="6">
        <v>3</v>
      </c>
      <c r="S56" s="6">
        <v>3</v>
      </c>
      <c r="T56" s="6">
        <v>3</v>
      </c>
      <c r="U56" s="44"/>
    </row>
    <row r="57" spans="1:25" collapsed="1" x14ac:dyDescent="0.25">
      <c r="F57" s="7" t="s">
        <v>96</v>
      </c>
      <c r="G57" s="7"/>
      <c r="H57" s="26"/>
      <c r="I57" s="26"/>
      <c r="J57" s="26"/>
      <c r="K57" s="26"/>
      <c r="L57" s="26"/>
      <c r="M57" s="26"/>
      <c r="N57" s="26"/>
      <c r="O57" s="26"/>
      <c r="P57" s="26"/>
      <c r="Q57" s="26"/>
      <c r="R57" s="26"/>
      <c r="S57" s="26"/>
      <c r="T57" s="26"/>
      <c r="U57" s="26"/>
      <c r="V57" s="26"/>
    </row>
    <row r="58" spans="1:25" s="13" customFormat="1" ht="30" customHeight="1" x14ac:dyDescent="0.25">
      <c r="A58" s="52"/>
      <c r="B58" s="52"/>
      <c r="C58" s="52"/>
      <c r="D58" s="52"/>
      <c r="F58" s="32" t="s">
        <v>64</v>
      </c>
      <c r="G58" s="32"/>
      <c r="H58" s="33"/>
      <c r="I58" s="34" t="s">
        <v>41</v>
      </c>
      <c r="J58" s="34"/>
      <c r="K58" s="34"/>
      <c r="L58" s="34"/>
      <c r="M58" s="34" t="s">
        <v>43</v>
      </c>
      <c r="N58" s="34"/>
      <c r="O58" s="34"/>
      <c r="P58" s="34"/>
      <c r="Q58" s="34" t="s">
        <v>42</v>
      </c>
      <c r="R58" s="34"/>
      <c r="S58" s="34"/>
      <c r="T58" s="34"/>
      <c r="U58" s="34" t="s">
        <v>61</v>
      </c>
      <c r="V58" s="46" t="s">
        <v>74</v>
      </c>
    </row>
    <row r="59" spans="1:25" x14ac:dyDescent="0.25">
      <c r="A59" s="51" t="s">
        <v>7</v>
      </c>
      <c r="B59" s="51" t="s">
        <v>8</v>
      </c>
      <c r="C59" s="51" t="s">
        <v>0</v>
      </c>
      <c r="D59" s="51" t="s">
        <v>1</v>
      </c>
      <c r="F59" s="35" t="s">
        <v>65</v>
      </c>
      <c r="G59" s="35"/>
      <c r="H59" s="36"/>
      <c r="I59" s="37" t="s">
        <v>41</v>
      </c>
      <c r="J59" s="37" t="s">
        <v>43</v>
      </c>
      <c r="K59" s="37" t="s">
        <v>44</v>
      </c>
      <c r="L59" s="37" t="s">
        <v>45</v>
      </c>
      <c r="M59" s="37" t="s">
        <v>41</v>
      </c>
      <c r="N59" s="37" t="s">
        <v>43</v>
      </c>
      <c r="O59" s="37" t="s">
        <v>44</v>
      </c>
      <c r="P59" s="37" t="s">
        <v>45</v>
      </c>
      <c r="Q59" s="37" t="s">
        <v>41</v>
      </c>
      <c r="R59" s="37" t="s">
        <v>43</v>
      </c>
      <c r="S59" s="37" t="s">
        <v>42</v>
      </c>
      <c r="T59" s="37" t="s">
        <v>45</v>
      </c>
      <c r="U59" s="47"/>
      <c r="V59" s="48"/>
    </row>
    <row r="60" spans="1:25" s="13" customFormat="1" x14ac:dyDescent="0.25">
      <c r="A60" s="51" t="s">
        <v>5</v>
      </c>
      <c r="B60" s="51" t="s">
        <v>17</v>
      </c>
      <c r="C60" s="51" t="s">
        <v>4</v>
      </c>
      <c r="D60" s="51" t="s">
        <v>3</v>
      </c>
      <c r="E60" s="6"/>
      <c r="F60" s="8" t="s">
        <v>17</v>
      </c>
      <c r="G60" s="9" t="s">
        <v>100</v>
      </c>
      <c r="H60" s="9" t="s">
        <v>105</v>
      </c>
      <c r="I60" s="45">
        <f>IFERROR(AVERAGEIFS('DAMvRTD_$kWYr'!$H:$H,'DAMvRTD_$kWYr'!$B:$B,"="&amp;$A60,'DAMvRTD_$kWYr'!$C:$C,"="&amp;$B60,'DAMvRTD_$kWYr'!$S:$S,"="&amp;$C60,'DAMvRTD_$kWYr'!$T:$T,"="&amp;$D60,'DAMvRTD_$kWYr'!$F:$F,"="&amp;I$56,'DAMvRTD_$kWYr'!$G:$G,"="&amp;I$7),0)</f>
        <v>0</v>
      </c>
      <c r="J60" s="45">
        <f>IFERROR(AVERAGEIFS('DAMvRTD_$kWYr'!$J:$J,'DAMvRTD_$kWYr'!$B:$B,"="&amp;$A60,'DAMvRTD_$kWYr'!$C:$C,"="&amp;$B60,'DAMvRTD_$kWYr'!$S:$S,"="&amp;$C60,'DAMvRTD_$kWYr'!$T:$T,"="&amp;$D60,'DAMvRTD_$kWYr'!$F:$F,"="&amp;J$56,'DAMvRTD_$kWYr'!$G:$G,"="&amp;J$7),0)</f>
        <v>0</v>
      </c>
      <c r="K60" s="45">
        <f>IFERROR(AVERAGEIFS('DAMvRTD_$kWYr'!$L:$L,'DAMvRTD_$kWYr'!$B:$B,"="&amp;$A60,'DAMvRTD_$kWYr'!$C:$C,"="&amp;$B60,'DAMvRTD_$kWYr'!$S:$S,"="&amp;$C60,'DAMvRTD_$kWYr'!$T:$T,"="&amp;$D60,'DAMvRTD_$kWYr'!$F:$F,"="&amp;K$56,'DAMvRTD_$kWYr'!$G:$G,"="&amp;K$7),0)</f>
        <v>0</v>
      </c>
      <c r="L60" s="45">
        <f>IFERROR(AVERAGEIFS('DAMvRTD_$kWYr'!$N:$N,'DAMvRTD_$kWYr'!$B:$B,"="&amp;$A60,'DAMvRTD_$kWYr'!$C:$C,"="&amp;$B60,'DAMvRTD_$kWYr'!$S:$S,"="&amp;$C60,'DAMvRTD_$kWYr'!$T:$T,"="&amp;$D60,'DAMvRTD_$kWYr'!$F:$F,"="&amp;L$56,'DAMvRTD_$kWYr'!$G:$G,"="&amp;L$7),0)</f>
        <v>0</v>
      </c>
      <c r="M60" s="45">
        <f>IFERROR(AVERAGEIFS('DAMvRTD_$kWYr'!$H:$H,'DAMvRTD_$kWYr'!$B:$B,"="&amp;$A60,'DAMvRTD_$kWYr'!$C:$C,"="&amp;$B60,'DAMvRTD_$kWYr'!$S:$S,"="&amp;$C60,'DAMvRTD_$kWYr'!$T:$T,"="&amp;$D60,'DAMvRTD_$kWYr'!$F:$F,"="&amp;M$56,'DAMvRTD_$kWYr'!$G:$G,"="&amp;M$7),0)</f>
        <v>0</v>
      </c>
      <c r="N60" s="45">
        <f>IFERROR(AVERAGEIFS('DAMvRTD_$kWYr'!$J:$J,'DAMvRTD_$kWYr'!$B:$B,"="&amp;$A60,'DAMvRTD_$kWYr'!$C:$C,"="&amp;$B60,'DAMvRTD_$kWYr'!$S:$S,"="&amp;$C60,'DAMvRTD_$kWYr'!$T:$T,"="&amp;$D60,'DAMvRTD_$kWYr'!$F:$F,"="&amp;N$56,'DAMvRTD_$kWYr'!$G:$G,"="&amp;N$7),0)</f>
        <v>0</v>
      </c>
      <c r="O60" s="45">
        <f>IFERROR(AVERAGEIFS('DAMvRTD_$kWYr'!$L:$L,'DAMvRTD_$kWYr'!$B:$B,"="&amp;$A60,'DAMvRTD_$kWYr'!$C:$C,"="&amp;$B60,'DAMvRTD_$kWYr'!$S:$S,"="&amp;$C60,'DAMvRTD_$kWYr'!$T:$T,"="&amp;$D60,'DAMvRTD_$kWYr'!$F:$F,"="&amp;O$56,'DAMvRTD_$kWYr'!$G:$G,"="&amp;O$7),0)</f>
        <v>1.9793037572877659E-3</v>
      </c>
      <c r="P60" s="45">
        <f>IFERROR(AVERAGEIFS('DAMvRTD_$kWYr'!$N:$N,'DAMvRTD_$kWYr'!$B:$B,"="&amp;$A60,'DAMvRTD_$kWYr'!$C:$C,"="&amp;$B60,'DAMvRTD_$kWYr'!$S:$S,"="&amp;$C60,'DAMvRTD_$kWYr'!$T:$T,"="&amp;$D60,'DAMvRTD_$kWYr'!$F:$F,"="&amp;P$56,'DAMvRTD_$kWYr'!$G:$G,"="&amp;P$7),0)</f>
        <v>0</v>
      </c>
      <c r="Q60" s="45">
        <f>IFERROR(AVERAGEIFS('DAMvRTD_$kWYr'!$H:$H,'DAMvRTD_$kWYr'!$B:$B,"="&amp;$A60,'DAMvRTD_$kWYr'!$C:$C,"="&amp;$B60,'DAMvRTD_$kWYr'!$S:$S,"="&amp;$C60,'DAMvRTD_$kWYr'!$T:$T,"="&amp;$D60,'DAMvRTD_$kWYr'!$F:$F,"="&amp;Q$56,'DAMvRTD_$kWYr'!$G:$G,"="&amp;Q$7),0)</f>
        <v>3.644304812827482E-2</v>
      </c>
      <c r="R60" s="45">
        <f>IFERROR(AVERAGEIFS('DAMvRTD_$kWYr'!$J:$J,'DAMvRTD_$kWYr'!$B:$B,"="&amp;$A60,'DAMvRTD_$kWYr'!$C:$C,"="&amp;$B60,'DAMvRTD_$kWYr'!$S:$S,"="&amp;$C60,'DAMvRTD_$kWYr'!$T:$T,"="&amp;$D60,'DAMvRTD_$kWYr'!$F:$F,"="&amp;R$56,'DAMvRTD_$kWYr'!$G:$G,"="&amp;R$7),0)</f>
        <v>0.4246552959148136</v>
      </c>
      <c r="S60" s="45">
        <f>IFERROR(AVERAGEIFS('DAMvRTD_$kWYr'!$P:$P,'DAMvRTD_$kWYr'!$B:$B,"="&amp;$A60,'DAMvRTD_$kWYr'!$C:$C,"="&amp;$B60,'DAMvRTD_$kWYr'!$S:$S,"="&amp;$C60,'DAMvRTD_$kWYr'!$T:$T,"="&amp;$D60,'DAMvRTD_$kWYr'!$F:$F,"="&amp;S$56,'DAMvRTD_$kWYr'!$G:$G,"="&amp;S$7),0)</f>
        <v>0</v>
      </c>
      <c r="T60" s="45">
        <f>IFERROR(AVERAGEIFS('DAMvRTD_$kWYr'!$N:$N,'DAMvRTD_$kWYr'!$B:$B,"="&amp;$A60,'DAMvRTD_$kWYr'!$C:$C,"="&amp;$B60,'DAMvRTD_$kWYr'!$S:$S,"="&amp;$C60,'DAMvRTD_$kWYr'!$T:$T,"="&amp;$D60,'DAMvRTD_$kWYr'!$F:$F,"="&amp;T$56,'DAMvRTD_$kWYr'!$G:$G,"="&amp;T$7),0)</f>
        <v>0</v>
      </c>
      <c r="U60" s="43">
        <f>IF(I60="-","-",SUM(I60:T60))</f>
        <v>0.46307764780037619</v>
      </c>
      <c r="V60" s="43">
        <f>IF(U60="-", "-", IF($D$2="ccj",U60+5.53,U60+2.04))</f>
        <v>2.5030776478003762</v>
      </c>
    </row>
    <row r="61" spans="1:25" s="13" customFormat="1" x14ac:dyDescent="0.25">
      <c r="A61" s="51" t="s">
        <v>2</v>
      </c>
      <c r="B61" s="51" t="s">
        <v>22</v>
      </c>
      <c r="C61" s="51" t="s">
        <v>3</v>
      </c>
      <c r="D61" s="51" t="s">
        <v>4</v>
      </c>
      <c r="E61" s="6"/>
      <c r="F61" s="8" t="s">
        <v>52</v>
      </c>
      <c r="G61" s="9" t="s">
        <v>102</v>
      </c>
      <c r="H61" s="9" t="s">
        <v>104</v>
      </c>
      <c r="I61" s="45">
        <f>IFERROR(AVERAGEIFS('DAMvRTD_$kWYr'!$H:$H,'DAMvRTD_$kWYr'!$B:$B,"="&amp;$A61,'DAMvRTD_$kWYr'!$C:$C,"="&amp;$B61,'DAMvRTD_$kWYr'!$S:$S,"="&amp;$C61,'DAMvRTD_$kWYr'!$T:$T,"="&amp;$D61,'DAMvRTD_$kWYr'!$F:$F,"="&amp;I$56,'DAMvRTD_$kWYr'!$G:$G,"="&amp;I$7),0)</f>
        <v>0</v>
      </c>
      <c r="J61" s="45">
        <f>IFERROR(AVERAGEIFS('DAMvRTD_$kWYr'!$J:$J,'DAMvRTD_$kWYr'!$B:$B,"="&amp;$A61,'DAMvRTD_$kWYr'!$C:$C,"="&amp;$B61,'DAMvRTD_$kWYr'!$S:$S,"="&amp;$C61,'DAMvRTD_$kWYr'!$T:$T,"="&amp;$D61,'DAMvRTD_$kWYr'!$F:$F,"="&amp;J$56,'DAMvRTD_$kWYr'!$G:$G,"="&amp;J$7),0)</f>
        <v>0</v>
      </c>
      <c r="K61" s="45">
        <f>IFERROR(AVERAGEIFS('DAMvRTD_$kWYr'!$L:$L,'DAMvRTD_$kWYr'!$B:$B,"="&amp;$A61,'DAMvRTD_$kWYr'!$C:$C,"="&amp;$B61,'DAMvRTD_$kWYr'!$S:$S,"="&amp;$C61,'DAMvRTD_$kWYr'!$T:$T,"="&amp;$D61,'DAMvRTD_$kWYr'!$F:$F,"="&amp;K$56,'DAMvRTD_$kWYr'!$G:$G,"="&amp;K$7),0)</f>
        <v>0</v>
      </c>
      <c r="L61" s="45">
        <f>IFERROR(AVERAGEIFS('DAMvRTD_$kWYr'!$N:$N,'DAMvRTD_$kWYr'!$B:$B,"="&amp;$A61,'DAMvRTD_$kWYr'!$C:$C,"="&amp;$B61,'DAMvRTD_$kWYr'!$S:$S,"="&amp;$C61,'DAMvRTD_$kWYr'!$T:$T,"="&amp;$D61,'DAMvRTD_$kWYr'!$F:$F,"="&amp;L$56,'DAMvRTD_$kWYr'!$G:$G,"="&amp;L$7),0)</f>
        <v>0</v>
      </c>
      <c r="M61" s="45">
        <f>IFERROR(AVERAGEIFS('DAMvRTD_$kWYr'!$H:$H,'DAMvRTD_$kWYr'!$B:$B,"="&amp;$A61,'DAMvRTD_$kWYr'!$C:$C,"="&amp;$B61,'DAMvRTD_$kWYr'!$S:$S,"="&amp;$C61,'DAMvRTD_$kWYr'!$T:$T,"="&amp;$D61,'DAMvRTD_$kWYr'!$F:$F,"="&amp;M$56,'DAMvRTD_$kWYr'!$G:$G,"="&amp;M$7),0)</f>
        <v>0.1013886404461674</v>
      </c>
      <c r="N61" s="45">
        <f>IFERROR(AVERAGEIFS('DAMvRTD_$kWYr'!$J:$J,'DAMvRTD_$kWYr'!$B:$B,"="&amp;$A61,'DAMvRTD_$kWYr'!$C:$C,"="&amp;$B61,'DAMvRTD_$kWYr'!$S:$S,"="&amp;$C61,'DAMvRTD_$kWYr'!$T:$T,"="&amp;$D61,'DAMvRTD_$kWYr'!$F:$F,"="&amp;N$56,'DAMvRTD_$kWYr'!$G:$G,"="&amp;N$7),0)</f>
        <v>0.26983428743904542</v>
      </c>
      <c r="O61" s="45">
        <f>IFERROR(AVERAGEIFS('DAMvRTD_$kWYr'!$L:$L,'DAMvRTD_$kWYr'!$B:$B,"="&amp;$A61,'DAMvRTD_$kWYr'!$C:$C,"="&amp;$B61,'DAMvRTD_$kWYr'!$S:$S,"="&amp;$C61,'DAMvRTD_$kWYr'!$T:$T,"="&amp;$D61,'DAMvRTD_$kWYr'!$F:$F,"="&amp;O$56,'DAMvRTD_$kWYr'!$G:$G,"="&amp;O$7),0)</f>
        <v>14.77978842300586</v>
      </c>
      <c r="P61" s="45">
        <f>IFERROR(AVERAGEIFS('DAMvRTD_$kWYr'!$N:$N,'DAMvRTD_$kWYr'!$B:$B,"="&amp;$A61,'DAMvRTD_$kWYr'!$C:$C,"="&amp;$B61,'DAMvRTD_$kWYr'!$S:$S,"="&amp;$C61,'DAMvRTD_$kWYr'!$T:$T,"="&amp;$D61,'DAMvRTD_$kWYr'!$F:$F,"="&amp;P$56,'DAMvRTD_$kWYr'!$G:$G,"="&amp;P$7),0)</f>
        <v>0</v>
      </c>
      <c r="Q61" s="45">
        <f>IFERROR(AVERAGEIFS('DAMvRTD_$kWYr'!$H:$H,'DAMvRTD_$kWYr'!$B:$B,"="&amp;$A61,'DAMvRTD_$kWYr'!$C:$C,"="&amp;$B61,'DAMvRTD_$kWYr'!$S:$S,"="&amp;$C61,'DAMvRTD_$kWYr'!$T:$T,"="&amp;$D61,'DAMvRTD_$kWYr'!$F:$F,"="&amp;Q$56,'DAMvRTD_$kWYr'!$G:$G,"="&amp;Q$7),0)</f>
        <v>0</v>
      </c>
      <c r="R61" s="45">
        <f>IFERROR(AVERAGEIFS('DAMvRTD_$kWYr'!$J:$J,'DAMvRTD_$kWYr'!$B:$B,"="&amp;$A61,'DAMvRTD_$kWYr'!$C:$C,"="&amp;$B61,'DAMvRTD_$kWYr'!$S:$S,"="&amp;$C61,'DAMvRTD_$kWYr'!$T:$T,"="&amp;$D61,'DAMvRTD_$kWYr'!$F:$F,"="&amp;R$56,'DAMvRTD_$kWYr'!$G:$G,"="&amp;R$7),0)</f>
        <v>0</v>
      </c>
      <c r="S61" s="45">
        <f>IFERROR(AVERAGEIFS('DAMvRTD_$kWYr'!$P:$P,'DAMvRTD_$kWYr'!$B:$B,"="&amp;$A61,'DAMvRTD_$kWYr'!$C:$C,"="&amp;$B61,'DAMvRTD_$kWYr'!$S:$S,"="&amp;$C61,'DAMvRTD_$kWYr'!$T:$T,"="&amp;$D61,'DAMvRTD_$kWYr'!$F:$F,"="&amp;S$56,'DAMvRTD_$kWYr'!$G:$G,"="&amp;S$7),0)</f>
        <v>0</v>
      </c>
      <c r="T61" s="45">
        <f>IFERROR(AVERAGEIFS('DAMvRTD_$kWYr'!$N:$N,'DAMvRTD_$kWYr'!$B:$B,"="&amp;$A61,'DAMvRTD_$kWYr'!$C:$C,"="&amp;$B61,'DAMvRTD_$kWYr'!$S:$S,"="&amp;$C61,'DAMvRTD_$kWYr'!$T:$T,"="&amp;$D61,'DAMvRTD_$kWYr'!$F:$F,"="&amp;T$56,'DAMvRTD_$kWYr'!$G:$G,"="&amp;T$7),0)</f>
        <v>0</v>
      </c>
      <c r="U61" s="43">
        <f t="shared" ref="U61:U63" si="7">IF(I61="-","-",SUM(I61:T61))</f>
        <v>15.151011350891073</v>
      </c>
      <c r="V61" s="43">
        <f t="shared" ref="V61:V63" si="8">IF(U61="-", "-", IF($D$2="ccj",U61+5.53,U61+2.04))</f>
        <v>17.191011350891074</v>
      </c>
    </row>
    <row r="62" spans="1:25" x14ac:dyDescent="0.25">
      <c r="A62" s="51" t="s">
        <v>2</v>
      </c>
      <c r="B62" s="51" t="s">
        <v>23</v>
      </c>
      <c r="C62" s="51" t="s">
        <v>3</v>
      </c>
      <c r="D62" s="51" t="s">
        <v>4</v>
      </c>
      <c r="F62" s="8" t="s">
        <v>23</v>
      </c>
      <c r="G62" s="9" t="s">
        <v>25</v>
      </c>
      <c r="H62" s="9" t="s">
        <v>104</v>
      </c>
      <c r="I62" s="45">
        <f>IFERROR(AVERAGEIFS('DAMvRTD_$kWYr'!$H:$H,'DAMvRTD_$kWYr'!$B:$B,"="&amp;$A62,'DAMvRTD_$kWYr'!$C:$C,"="&amp;$B62,'DAMvRTD_$kWYr'!$S:$S,"="&amp;$C62,'DAMvRTD_$kWYr'!$T:$T,"="&amp;$D62,'DAMvRTD_$kWYr'!$F:$F,"="&amp;I$56,'DAMvRTD_$kWYr'!$G:$G,"="&amp;I$7),0)</f>
        <v>0</v>
      </c>
      <c r="J62" s="45">
        <f>IFERROR(AVERAGEIFS('DAMvRTD_$kWYr'!$J:$J,'DAMvRTD_$kWYr'!$B:$B,"="&amp;$A62,'DAMvRTD_$kWYr'!$C:$C,"="&amp;$B62,'DAMvRTD_$kWYr'!$S:$S,"="&amp;$C62,'DAMvRTD_$kWYr'!$T:$T,"="&amp;$D62,'DAMvRTD_$kWYr'!$F:$F,"="&amp;J$56,'DAMvRTD_$kWYr'!$G:$G,"="&amp;J$7),0)</f>
        <v>0</v>
      </c>
      <c r="K62" s="45">
        <f>IFERROR(AVERAGEIFS('DAMvRTD_$kWYr'!$L:$L,'DAMvRTD_$kWYr'!$B:$B,"="&amp;$A62,'DAMvRTD_$kWYr'!$C:$C,"="&amp;$B62,'DAMvRTD_$kWYr'!$S:$S,"="&amp;$C62,'DAMvRTD_$kWYr'!$T:$T,"="&amp;$D62,'DAMvRTD_$kWYr'!$F:$F,"="&amp;K$56,'DAMvRTD_$kWYr'!$G:$G,"="&amp;K$7),0)</f>
        <v>0</v>
      </c>
      <c r="L62" s="45">
        <f>IFERROR(AVERAGEIFS('DAMvRTD_$kWYr'!$N:$N,'DAMvRTD_$kWYr'!$B:$B,"="&amp;$A62,'DAMvRTD_$kWYr'!$C:$C,"="&amp;$B62,'DAMvRTD_$kWYr'!$S:$S,"="&amp;$C62,'DAMvRTD_$kWYr'!$T:$T,"="&amp;$D62,'DAMvRTD_$kWYr'!$F:$F,"="&amp;L$56,'DAMvRTD_$kWYr'!$G:$G,"="&amp;L$7),0)</f>
        <v>0</v>
      </c>
      <c r="M62" s="45">
        <f>IFERROR(AVERAGEIFS('DAMvRTD_$kWYr'!$H:$H,'DAMvRTD_$kWYr'!$B:$B,"="&amp;$A62,'DAMvRTD_$kWYr'!$C:$C,"="&amp;$B62,'DAMvRTD_$kWYr'!$S:$S,"="&amp;$C62,'DAMvRTD_$kWYr'!$T:$T,"="&amp;$D62,'DAMvRTD_$kWYr'!$F:$F,"="&amp;M$56,'DAMvRTD_$kWYr'!$G:$G,"="&amp;M$7),0)</f>
        <v>0.1171065971938013</v>
      </c>
      <c r="N62" s="45">
        <f>IFERROR(AVERAGEIFS('DAMvRTD_$kWYr'!$J:$J,'DAMvRTD_$kWYr'!$B:$B,"="&amp;$A62,'DAMvRTD_$kWYr'!$C:$C,"="&amp;$B62,'DAMvRTD_$kWYr'!$S:$S,"="&amp;$C62,'DAMvRTD_$kWYr'!$T:$T,"="&amp;$D62,'DAMvRTD_$kWYr'!$F:$F,"="&amp;N$56,'DAMvRTD_$kWYr'!$G:$G,"="&amp;N$7),0)</f>
        <v>0.64128486925619743</v>
      </c>
      <c r="O62" s="45">
        <f>IFERROR(AVERAGEIFS('DAMvRTD_$kWYr'!$L:$L,'DAMvRTD_$kWYr'!$B:$B,"="&amp;$A62,'DAMvRTD_$kWYr'!$C:$C,"="&amp;$B62,'DAMvRTD_$kWYr'!$S:$S,"="&amp;$C62,'DAMvRTD_$kWYr'!$T:$T,"="&amp;$D62,'DAMvRTD_$kWYr'!$F:$F,"="&amp;O$56,'DAMvRTD_$kWYr'!$G:$G,"="&amp;O$7),0)</f>
        <v>15.18538492823204</v>
      </c>
      <c r="P62" s="45">
        <f>IFERROR(AVERAGEIFS('DAMvRTD_$kWYr'!$N:$N,'DAMvRTD_$kWYr'!$B:$B,"="&amp;$A62,'DAMvRTD_$kWYr'!$C:$C,"="&amp;$B62,'DAMvRTD_$kWYr'!$S:$S,"="&amp;$C62,'DAMvRTD_$kWYr'!$T:$T,"="&amp;$D62,'DAMvRTD_$kWYr'!$F:$F,"="&amp;P$56,'DAMvRTD_$kWYr'!$G:$G,"="&amp;P$7),0)</f>
        <v>0</v>
      </c>
      <c r="Q62" s="45">
        <f>IFERROR(AVERAGEIFS('DAMvRTD_$kWYr'!$H:$H,'DAMvRTD_$kWYr'!$B:$B,"="&amp;$A62,'DAMvRTD_$kWYr'!$C:$C,"="&amp;$B62,'DAMvRTD_$kWYr'!$S:$S,"="&amp;$C62,'DAMvRTD_$kWYr'!$T:$T,"="&amp;$D62,'DAMvRTD_$kWYr'!$F:$F,"="&amp;Q$56,'DAMvRTD_$kWYr'!$G:$G,"="&amp;Q$7),0)</f>
        <v>0</v>
      </c>
      <c r="R62" s="45">
        <f>IFERROR(AVERAGEIFS('DAMvRTD_$kWYr'!$J:$J,'DAMvRTD_$kWYr'!$B:$B,"="&amp;$A62,'DAMvRTD_$kWYr'!$C:$C,"="&amp;$B62,'DAMvRTD_$kWYr'!$S:$S,"="&amp;$C62,'DAMvRTD_$kWYr'!$T:$T,"="&amp;$D62,'DAMvRTD_$kWYr'!$F:$F,"="&amp;R$56,'DAMvRTD_$kWYr'!$G:$G,"="&amp;R$7),0)</f>
        <v>0</v>
      </c>
      <c r="S62" s="45">
        <f>IFERROR(AVERAGEIFS('DAMvRTD_$kWYr'!$P:$P,'DAMvRTD_$kWYr'!$B:$B,"="&amp;$A62,'DAMvRTD_$kWYr'!$C:$C,"="&amp;$B62,'DAMvRTD_$kWYr'!$S:$S,"="&amp;$C62,'DAMvRTD_$kWYr'!$T:$T,"="&amp;$D62,'DAMvRTD_$kWYr'!$F:$F,"="&amp;S$56,'DAMvRTD_$kWYr'!$G:$G,"="&amp;S$7),0)</f>
        <v>0</v>
      </c>
      <c r="T62" s="45">
        <f>IFERROR(AVERAGEIFS('DAMvRTD_$kWYr'!$N:$N,'DAMvRTD_$kWYr'!$B:$B,"="&amp;$A62,'DAMvRTD_$kWYr'!$C:$C,"="&amp;$B62,'DAMvRTD_$kWYr'!$S:$S,"="&amp;$C62,'DAMvRTD_$kWYr'!$T:$T,"="&amp;$D62,'DAMvRTD_$kWYr'!$F:$F,"="&amp;T$56,'DAMvRTD_$kWYr'!$G:$G,"="&amp;T$7),0)</f>
        <v>0</v>
      </c>
      <c r="U62" s="43">
        <f t="shared" si="7"/>
        <v>15.943776394682038</v>
      </c>
      <c r="V62" s="43">
        <f t="shared" si="8"/>
        <v>17.983776394682039</v>
      </c>
    </row>
    <row r="63" spans="1:25" x14ac:dyDescent="0.25">
      <c r="A63" s="51" t="s">
        <v>2</v>
      </c>
      <c r="B63" s="51" t="s">
        <v>26</v>
      </c>
      <c r="C63" s="51" t="s">
        <v>3</v>
      </c>
      <c r="D63" s="51" t="s">
        <v>4</v>
      </c>
      <c r="F63" s="8" t="s">
        <v>26</v>
      </c>
      <c r="G63" s="9" t="s">
        <v>53</v>
      </c>
      <c r="H63" s="9" t="s">
        <v>104</v>
      </c>
      <c r="I63" s="45">
        <f>IFERROR(AVERAGEIFS('DAMvRTD_$kWYr'!$H:$H,'DAMvRTD_$kWYr'!$B:$B,"="&amp;$A63,'DAMvRTD_$kWYr'!$C:$C,"="&amp;$B63,'DAMvRTD_$kWYr'!$S:$S,"="&amp;$C63,'DAMvRTD_$kWYr'!$T:$T,"="&amp;$D63,'DAMvRTD_$kWYr'!$F:$F,"="&amp;I$56,'DAMvRTD_$kWYr'!$G:$G,"="&amp;I$7),0)</f>
        <v>0.52240824844881006</v>
      </c>
      <c r="J63" s="45">
        <f>IFERROR(AVERAGEIFS('DAMvRTD_$kWYr'!$J:$J,'DAMvRTD_$kWYr'!$B:$B,"="&amp;$A63,'DAMvRTD_$kWYr'!$C:$C,"="&amp;$B63,'DAMvRTD_$kWYr'!$S:$S,"="&amp;$C63,'DAMvRTD_$kWYr'!$T:$T,"="&amp;$D63,'DAMvRTD_$kWYr'!$F:$F,"="&amp;J$56,'DAMvRTD_$kWYr'!$G:$G,"="&amp;J$7),0)</f>
        <v>0.58541604888028176</v>
      </c>
      <c r="K63" s="45">
        <f>IFERROR(AVERAGEIFS('DAMvRTD_$kWYr'!$L:$L,'DAMvRTD_$kWYr'!$B:$B,"="&amp;$A63,'DAMvRTD_$kWYr'!$C:$C,"="&amp;$B63,'DAMvRTD_$kWYr'!$S:$S,"="&amp;$C63,'DAMvRTD_$kWYr'!$T:$T,"="&amp;$D63,'DAMvRTD_$kWYr'!$F:$F,"="&amp;K$56,'DAMvRTD_$kWYr'!$G:$G,"="&amp;K$7),0)</f>
        <v>0</v>
      </c>
      <c r="L63" s="45">
        <f>IFERROR(AVERAGEIFS('DAMvRTD_$kWYr'!$N:$N,'DAMvRTD_$kWYr'!$B:$B,"="&amp;$A63,'DAMvRTD_$kWYr'!$C:$C,"="&amp;$B63,'DAMvRTD_$kWYr'!$S:$S,"="&amp;$C63,'DAMvRTD_$kWYr'!$T:$T,"="&amp;$D63,'DAMvRTD_$kWYr'!$F:$F,"="&amp;L$56,'DAMvRTD_$kWYr'!$G:$G,"="&amp;L$7),0)</f>
        <v>0</v>
      </c>
      <c r="M63" s="45">
        <f>IFERROR(AVERAGEIFS('DAMvRTD_$kWYr'!$H:$H,'DAMvRTD_$kWYr'!$B:$B,"="&amp;$A63,'DAMvRTD_$kWYr'!$C:$C,"="&amp;$B63,'DAMvRTD_$kWYr'!$S:$S,"="&amp;$C63,'DAMvRTD_$kWYr'!$T:$T,"="&amp;$D63,'DAMvRTD_$kWYr'!$F:$F,"="&amp;M$56,'DAMvRTD_$kWYr'!$G:$G,"="&amp;M$7),0)</f>
        <v>3.2259658570385121</v>
      </c>
      <c r="N63" s="45">
        <f>IFERROR(AVERAGEIFS('DAMvRTD_$kWYr'!$J:$J,'DAMvRTD_$kWYr'!$B:$B,"="&amp;$A63,'DAMvRTD_$kWYr'!$C:$C,"="&amp;$B63,'DAMvRTD_$kWYr'!$S:$S,"="&amp;$C63,'DAMvRTD_$kWYr'!$T:$T,"="&amp;$D63,'DAMvRTD_$kWYr'!$F:$F,"="&amp;N$56,'DAMvRTD_$kWYr'!$G:$G,"="&amp;N$7),0)</f>
        <v>0.25383902960029658</v>
      </c>
      <c r="O63" s="45">
        <f>IFERROR(AVERAGEIFS('DAMvRTD_$kWYr'!$L:$L,'DAMvRTD_$kWYr'!$B:$B,"="&amp;$A63,'DAMvRTD_$kWYr'!$C:$C,"="&amp;$B63,'DAMvRTD_$kWYr'!$S:$S,"="&amp;$C63,'DAMvRTD_$kWYr'!$T:$T,"="&amp;$D63,'DAMvRTD_$kWYr'!$F:$F,"="&amp;O$56,'DAMvRTD_$kWYr'!$G:$G,"="&amp;O$7),0)</f>
        <v>15.21297511286209</v>
      </c>
      <c r="P63" s="45">
        <f>IFERROR(AVERAGEIFS('DAMvRTD_$kWYr'!$N:$N,'DAMvRTD_$kWYr'!$B:$B,"="&amp;$A63,'DAMvRTD_$kWYr'!$C:$C,"="&amp;$B63,'DAMvRTD_$kWYr'!$S:$S,"="&amp;$C63,'DAMvRTD_$kWYr'!$T:$T,"="&amp;$D63,'DAMvRTD_$kWYr'!$F:$F,"="&amp;P$56,'DAMvRTD_$kWYr'!$G:$G,"="&amp;P$7),0)</f>
        <v>0</v>
      </c>
      <c r="Q63" s="45">
        <f>IFERROR(AVERAGEIFS('DAMvRTD_$kWYr'!$H:$H,'DAMvRTD_$kWYr'!$B:$B,"="&amp;$A63,'DAMvRTD_$kWYr'!$C:$C,"="&amp;$B63,'DAMvRTD_$kWYr'!$S:$S,"="&amp;$C63,'DAMvRTD_$kWYr'!$T:$T,"="&amp;$D63,'DAMvRTD_$kWYr'!$F:$F,"="&amp;Q$56,'DAMvRTD_$kWYr'!$G:$G,"="&amp;Q$7),0)</f>
        <v>0</v>
      </c>
      <c r="R63" s="45">
        <f>IFERROR(AVERAGEIFS('DAMvRTD_$kWYr'!$J:$J,'DAMvRTD_$kWYr'!$B:$B,"="&amp;$A63,'DAMvRTD_$kWYr'!$C:$C,"="&amp;$B63,'DAMvRTD_$kWYr'!$S:$S,"="&amp;$C63,'DAMvRTD_$kWYr'!$T:$T,"="&amp;$D63,'DAMvRTD_$kWYr'!$F:$F,"="&amp;R$56,'DAMvRTD_$kWYr'!$G:$G,"="&amp;R$7),0)</f>
        <v>0</v>
      </c>
      <c r="S63" s="45">
        <f>IFERROR(AVERAGEIFS('DAMvRTD_$kWYr'!$P:$P,'DAMvRTD_$kWYr'!$B:$B,"="&amp;$A63,'DAMvRTD_$kWYr'!$C:$C,"="&amp;$B63,'DAMvRTD_$kWYr'!$S:$S,"="&amp;$C63,'DAMvRTD_$kWYr'!$T:$T,"="&amp;$D63,'DAMvRTD_$kWYr'!$F:$F,"="&amp;S$56,'DAMvRTD_$kWYr'!$G:$G,"="&amp;S$7),0)</f>
        <v>0</v>
      </c>
      <c r="T63" s="45">
        <f>IFERROR(AVERAGEIFS('DAMvRTD_$kWYr'!$N:$N,'DAMvRTD_$kWYr'!$B:$B,"="&amp;$A63,'DAMvRTD_$kWYr'!$C:$C,"="&amp;$B63,'DAMvRTD_$kWYr'!$S:$S,"="&amp;$C63,'DAMvRTD_$kWYr'!$T:$T,"="&amp;$D63,'DAMvRTD_$kWYr'!$F:$F,"="&amp;T$56,'DAMvRTD_$kWYr'!$G:$G,"="&amp;T$7),0)</f>
        <v>0</v>
      </c>
      <c r="U63" s="43">
        <f t="shared" si="7"/>
        <v>19.800604296829988</v>
      </c>
      <c r="V63" s="43">
        <f t="shared" si="8"/>
        <v>21.840604296829987</v>
      </c>
    </row>
    <row r="64" spans="1:25" x14ac:dyDescent="0.25">
      <c r="F64" s="12"/>
      <c r="G64" s="12"/>
      <c r="H64" s="13"/>
      <c r="I64" s="44"/>
      <c r="J64" s="44"/>
      <c r="K64" s="44"/>
      <c r="L64" s="44"/>
      <c r="M64" s="44"/>
      <c r="N64" s="44"/>
      <c r="O64" s="44"/>
      <c r="P64" s="44"/>
      <c r="Q64" s="44"/>
      <c r="R64" s="44"/>
      <c r="S64" s="44"/>
      <c r="T64" s="44"/>
      <c r="U64" s="44"/>
    </row>
    <row r="65" spans="6:22" x14ac:dyDescent="0.25">
      <c r="F65" s="18" t="s">
        <v>56</v>
      </c>
      <c r="G65" s="18"/>
    </row>
    <row r="66" spans="6:22" x14ac:dyDescent="0.25">
      <c r="F66" s="6" t="s">
        <v>92</v>
      </c>
    </row>
    <row r="67" spans="6:22" ht="15" customHeight="1" x14ac:dyDescent="0.25">
      <c r="F67" s="73" t="s">
        <v>106</v>
      </c>
      <c r="G67" s="73"/>
      <c r="H67" s="73"/>
      <c r="I67" s="73"/>
      <c r="J67" s="73"/>
      <c r="K67" s="73"/>
      <c r="L67" s="73"/>
      <c r="M67" s="73"/>
      <c r="N67" s="73"/>
      <c r="O67" s="73"/>
      <c r="P67" s="73"/>
      <c r="Q67" s="73"/>
      <c r="R67" s="73"/>
      <c r="S67" s="73"/>
      <c r="T67" s="73"/>
      <c r="U67" s="73"/>
      <c r="V67" s="73"/>
    </row>
    <row r="68" spans="6:22" ht="30" customHeight="1" x14ac:dyDescent="0.25">
      <c r="F68" s="72" t="s">
        <v>109</v>
      </c>
      <c r="G68" s="72"/>
      <c r="H68" s="72"/>
      <c r="I68" s="72"/>
      <c r="J68" s="72"/>
      <c r="K68" s="72"/>
      <c r="L68" s="72"/>
      <c r="M68" s="72"/>
      <c r="N68" s="72"/>
      <c r="O68" s="72"/>
      <c r="P68" s="72"/>
      <c r="Q68" s="72"/>
      <c r="R68" s="72"/>
      <c r="S68" s="72"/>
      <c r="T68" s="72"/>
      <c r="U68" s="72"/>
      <c r="V68" s="72"/>
    </row>
    <row r="69" spans="6:22" ht="15" customHeight="1" x14ac:dyDescent="0.25">
      <c r="F69" s="72" t="s">
        <v>97</v>
      </c>
      <c r="G69" s="72"/>
      <c r="H69" s="77"/>
      <c r="I69" s="77"/>
      <c r="J69" s="77"/>
      <c r="K69" s="77"/>
      <c r="L69" s="77"/>
      <c r="M69" s="77"/>
      <c r="N69" s="77"/>
      <c r="O69" s="77"/>
      <c r="P69" s="77"/>
      <c r="Q69" s="77"/>
      <c r="R69" s="77"/>
      <c r="S69" s="77"/>
      <c r="T69" s="77"/>
    </row>
    <row r="70" spans="6:22" ht="30" customHeight="1" x14ac:dyDescent="0.25">
      <c r="F70" s="72" t="s">
        <v>98</v>
      </c>
      <c r="G70" s="72"/>
      <c r="H70" s="72"/>
      <c r="I70" s="72"/>
      <c r="J70" s="72"/>
      <c r="K70" s="72"/>
      <c r="L70" s="72"/>
      <c r="M70" s="72"/>
      <c r="N70" s="72"/>
      <c r="O70" s="72"/>
      <c r="P70" s="72"/>
      <c r="Q70" s="72"/>
      <c r="R70" s="72"/>
      <c r="S70" s="72"/>
      <c r="T70" s="72"/>
      <c r="U70" s="72"/>
      <c r="V70" s="72"/>
    </row>
  </sheetData>
  <mergeCells count="5">
    <mergeCell ref="F69:T69"/>
    <mergeCell ref="F67:V67"/>
    <mergeCell ref="F68:V68"/>
    <mergeCell ref="F70:V70"/>
    <mergeCell ref="F4:U4"/>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heetViews>
  <sheetFormatPr defaultRowHeight="15" x14ac:dyDescent="0.25"/>
  <cols>
    <col min="1" max="1" width="18.85546875" bestFit="1" customWidth="1"/>
    <col min="2" max="2" width="5" bestFit="1" customWidth="1"/>
    <col min="3" max="3" width="5.140625" bestFit="1" customWidth="1"/>
    <col min="4" max="4" width="7.5703125" bestFit="1" customWidth="1"/>
    <col min="5" max="5" width="14" bestFit="1" customWidth="1"/>
    <col min="6" max="6" width="19" bestFit="1" customWidth="1"/>
    <col min="7" max="7" width="15.140625" bestFit="1" customWidth="1"/>
    <col min="8" max="8" width="15" bestFit="1" customWidth="1"/>
    <col min="9" max="9" width="10.42578125" style="2" bestFit="1" customWidth="1"/>
    <col min="10" max="10" width="11.140625" bestFit="1" customWidth="1"/>
    <col min="11" max="11" width="16.42578125" bestFit="1" customWidth="1"/>
    <col min="12" max="12" width="16" bestFit="1" customWidth="1"/>
  </cols>
  <sheetData>
    <row r="1" spans="1:14" s="1" customFormat="1" x14ac:dyDescent="0.25">
      <c r="A1" s="1" t="s">
        <v>6</v>
      </c>
      <c r="B1" s="1" t="s">
        <v>7</v>
      </c>
      <c r="C1" s="1" t="s">
        <v>8</v>
      </c>
      <c r="D1" s="1" t="s">
        <v>9</v>
      </c>
      <c r="E1" s="1" t="s">
        <v>10</v>
      </c>
      <c r="F1" s="1" t="s">
        <v>11</v>
      </c>
      <c r="G1" s="1" t="s">
        <v>12</v>
      </c>
      <c r="H1" s="1" t="s">
        <v>13</v>
      </c>
      <c r="I1" s="1" t="s">
        <v>14</v>
      </c>
      <c r="J1" s="1" t="s">
        <v>0</v>
      </c>
      <c r="K1" s="1" t="s">
        <v>1</v>
      </c>
      <c r="L1" s="1" t="s">
        <v>99</v>
      </c>
      <c r="M1" s="1" t="s">
        <v>15</v>
      </c>
      <c r="N1" s="1" t="s">
        <v>16</v>
      </c>
    </row>
    <row r="2" spans="1:14" x14ac:dyDescent="0.25">
      <c r="A2" t="s">
        <v>110</v>
      </c>
      <c r="B2" t="s">
        <v>5</v>
      </c>
      <c r="C2" t="s">
        <v>17</v>
      </c>
      <c r="D2" t="s">
        <v>18</v>
      </c>
      <c r="E2" t="s">
        <v>19</v>
      </c>
      <c r="F2">
        <v>5.5958966361752296</v>
      </c>
      <c r="G2">
        <v>76</v>
      </c>
      <c r="H2">
        <v>13</v>
      </c>
      <c r="I2" s="2">
        <v>42979</v>
      </c>
      <c r="J2" t="s">
        <v>4</v>
      </c>
      <c r="K2" t="s">
        <v>3</v>
      </c>
      <c r="L2" t="s">
        <v>101</v>
      </c>
      <c r="M2" t="s">
        <v>57</v>
      </c>
      <c r="N2" t="s">
        <v>57</v>
      </c>
    </row>
    <row r="3" spans="1:14" x14ac:dyDescent="0.25">
      <c r="A3" t="s">
        <v>102</v>
      </c>
      <c r="B3" t="s">
        <v>2</v>
      </c>
      <c r="C3" t="s">
        <v>22</v>
      </c>
      <c r="D3" t="s">
        <v>20</v>
      </c>
      <c r="E3" t="s">
        <v>21</v>
      </c>
      <c r="F3">
        <v>25.492310588304921</v>
      </c>
      <c r="G3">
        <v>144</v>
      </c>
      <c r="H3">
        <v>7.6666666666666661</v>
      </c>
      <c r="I3" s="2">
        <v>42979</v>
      </c>
      <c r="J3" t="s">
        <v>3</v>
      </c>
      <c r="K3" t="s">
        <v>4</v>
      </c>
      <c r="L3" t="s">
        <v>101</v>
      </c>
      <c r="M3" t="s">
        <v>57</v>
      </c>
      <c r="N3" t="s">
        <v>57</v>
      </c>
    </row>
    <row r="4" spans="1:14" x14ac:dyDescent="0.25">
      <c r="A4" t="s">
        <v>25</v>
      </c>
      <c r="B4" t="s">
        <v>2</v>
      </c>
      <c r="C4" t="s">
        <v>23</v>
      </c>
      <c r="D4" t="s">
        <v>24</v>
      </c>
      <c r="E4" t="s">
        <v>25</v>
      </c>
      <c r="F4">
        <v>26.990906228491191</v>
      </c>
      <c r="G4">
        <v>147.66666666666671</v>
      </c>
      <c r="H4">
        <v>9.3333333333333321</v>
      </c>
      <c r="I4" s="2">
        <v>42979</v>
      </c>
      <c r="J4" t="s">
        <v>3</v>
      </c>
      <c r="K4" t="s">
        <v>4</v>
      </c>
      <c r="L4" t="s">
        <v>101</v>
      </c>
      <c r="M4" t="s">
        <v>57</v>
      </c>
      <c r="N4" t="s">
        <v>57</v>
      </c>
    </row>
    <row r="5" spans="1:14" x14ac:dyDescent="0.25">
      <c r="A5" t="s">
        <v>28</v>
      </c>
      <c r="B5" t="s">
        <v>2</v>
      </c>
      <c r="C5" t="s">
        <v>26</v>
      </c>
      <c r="D5" t="s">
        <v>27</v>
      </c>
      <c r="E5" t="s">
        <v>28</v>
      </c>
      <c r="F5">
        <v>35.608888372757463</v>
      </c>
      <c r="G5">
        <v>262</v>
      </c>
      <c r="H5">
        <v>30.333333333333329</v>
      </c>
      <c r="I5" s="2">
        <v>42979</v>
      </c>
      <c r="J5" t="s">
        <v>3</v>
      </c>
      <c r="K5" t="s">
        <v>4</v>
      </c>
      <c r="L5" t="s">
        <v>101</v>
      </c>
      <c r="M5" t="s">
        <v>57</v>
      </c>
      <c r="N5" t="s">
        <v>57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4"/>
  <sheetViews>
    <sheetView workbookViewId="0"/>
  </sheetViews>
  <sheetFormatPr defaultRowHeight="15" x14ac:dyDescent="0.25"/>
  <cols>
    <col min="8" max="8" width="21.85546875" bestFit="1" customWidth="1"/>
    <col min="9" max="9" width="12.7109375" bestFit="1" customWidth="1"/>
    <col min="10" max="10" width="23" bestFit="1" customWidth="1"/>
    <col min="11" max="11" width="18" customWidth="1"/>
    <col min="18" max="18" width="20.7109375" style="2" customWidth="1"/>
  </cols>
  <sheetData>
    <row r="1" spans="1:23" s="1" customFormat="1" x14ac:dyDescent="0.25">
      <c r="A1" s="1" t="s">
        <v>6</v>
      </c>
      <c r="B1" s="1" t="s">
        <v>7</v>
      </c>
      <c r="C1" s="1" t="s">
        <v>8</v>
      </c>
      <c r="D1" s="1" t="s">
        <v>9</v>
      </c>
      <c r="E1" s="1" t="s">
        <v>10</v>
      </c>
      <c r="F1" s="1" t="s">
        <v>29</v>
      </c>
      <c r="G1" s="1" t="s">
        <v>30</v>
      </c>
      <c r="H1" s="1" t="s">
        <v>31</v>
      </c>
      <c r="I1" s="1" t="s">
        <v>32</v>
      </c>
      <c r="J1" s="1" t="s">
        <v>33</v>
      </c>
      <c r="K1" s="1" t="s">
        <v>34</v>
      </c>
      <c r="L1" s="1" t="s">
        <v>35</v>
      </c>
      <c r="M1" s="1" t="s">
        <v>36</v>
      </c>
      <c r="N1" s="1" t="s">
        <v>37</v>
      </c>
      <c r="O1" s="1" t="s">
        <v>38</v>
      </c>
      <c r="P1" s="1" t="s">
        <v>39</v>
      </c>
      <c r="Q1" s="1" t="s">
        <v>40</v>
      </c>
      <c r="R1" s="1" t="s">
        <v>14</v>
      </c>
      <c r="S1" s="1" t="s">
        <v>0</v>
      </c>
      <c r="T1" s="1" t="s">
        <v>1</v>
      </c>
      <c r="U1" s="1" t="s">
        <v>99</v>
      </c>
      <c r="V1" s="1" t="s">
        <v>15</v>
      </c>
      <c r="W1" s="1" t="s">
        <v>16</v>
      </c>
    </row>
    <row r="2" spans="1:23" x14ac:dyDescent="0.25">
      <c r="A2" t="s">
        <v>110</v>
      </c>
      <c r="B2" t="s">
        <v>5</v>
      </c>
      <c r="C2" t="s">
        <v>17</v>
      </c>
      <c r="D2" t="s">
        <v>18</v>
      </c>
      <c r="E2" t="s">
        <v>19</v>
      </c>
      <c r="F2">
        <v>1</v>
      </c>
      <c r="G2" t="s">
        <v>41</v>
      </c>
      <c r="H2">
        <v>8.2283641347602678</v>
      </c>
      <c r="I2">
        <v>142</v>
      </c>
      <c r="J2">
        <v>0</v>
      </c>
      <c r="K2">
        <v>0</v>
      </c>
      <c r="L2">
        <v>0.77334747735646769</v>
      </c>
      <c r="M2">
        <v>21</v>
      </c>
      <c r="N2">
        <v>0</v>
      </c>
      <c r="O2">
        <v>0</v>
      </c>
      <c r="P2">
        <v>0</v>
      </c>
      <c r="Q2">
        <v>0</v>
      </c>
      <c r="R2" s="2">
        <v>42979</v>
      </c>
      <c r="S2" t="s">
        <v>4</v>
      </c>
      <c r="T2" t="s">
        <v>3</v>
      </c>
      <c r="U2" t="s">
        <v>101</v>
      </c>
      <c r="V2" t="s">
        <v>57</v>
      </c>
      <c r="W2" t="s">
        <v>57</v>
      </c>
    </row>
    <row r="3" spans="1:23" x14ac:dyDescent="0.25">
      <c r="A3" t="s">
        <v>110</v>
      </c>
      <c r="B3" t="s">
        <v>5</v>
      </c>
      <c r="C3" t="s">
        <v>17</v>
      </c>
      <c r="D3" t="s">
        <v>18</v>
      </c>
      <c r="E3" t="s">
        <v>19</v>
      </c>
      <c r="F3">
        <v>1</v>
      </c>
      <c r="G3" t="s">
        <v>42</v>
      </c>
      <c r="H3">
        <v>1.8101835498430201</v>
      </c>
      <c r="I3">
        <v>50</v>
      </c>
      <c r="J3">
        <v>0.53749003486728819</v>
      </c>
      <c r="K3">
        <v>30</v>
      </c>
      <c r="L3">
        <v>0</v>
      </c>
      <c r="M3">
        <v>0</v>
      </c>
      <c r="N3">
        <v>0</v>
      </c>
      <c r="O3">
        <v>0</v>
      </c>
      <c r="P3">
        <v>0</v>
      </c>
      <c r="Q3">
        <v>8391</v>
      </c>
      <c r="R3" s="2">
        <v>42979</v>
      </c>
      <c r="S3" t="s">
        <v>4</v>
      </c>
      <c r="T3" t="s">
        <v>3</v>
      </c>
      <c r="U3" t="s">
        <v>101</v>
      </c>
      <c r="V3" t="s">
        <v>57</v>
      </c>
      <c r="W3" t="s">
        <v>57</v>
      </c>
    </row>
    <row r="4" spans="1:23" x14ac:dyDescent="0.25">
      <c r="A4" t="s">
        <v>110</v>
      </c>
      <c r="B4" t="s">
        <v>5</v>
      </c>
      <c r="C4" t="s">
        <v>17</v>
      </c>
      <c r="D4" t="s">
        <v>18</v>
      </c>
      <c r="E4" t="s">
        <v>19</v>
      </c>
      <c r="F4">
        <v>1</v>
      </c>
      <c r="G4" t="s">
        <v>43</v>
      </c>
      <c r="H4">
        <v>0.88379793425564335</v>
      </c>
      <c r="I4">
        <v>11</v>
      </c>
      <c r="J4">
        <v>0.1009755560342267</v>
      </c>
      <c r="K4">
        <v>29</v>
      </c>
      <c r="L4">
        <v>0.16602921610789989</v>
      </c>
      <c r="M4">
        <v>86</v>
      </c>
      <c r="N4">
        <v>0</v>
      </c>
      <c r="O4">
        <v>0</v>
      </c>
      <c r="P4">
        <v>0</v>
      </c>
      <c r="Q4">
        <v>0</v>
      </c>
      <c r="R4" s="2">
        <v>42979</v>
      </c>
      <c r="S4" t="s">
        <v>4</v>
      </c>
      <c r="T4" t="s">
        <v>3</v>
      </c>
      <c r="U4" t="s">
        <v>101</v>
      </c>
      <c r="V4" t="s">
        <v>57</v>
      </c>
      <c r="W4" t="s">
        <v>57</v>
      </c>
    </row>
    <row r="5" spans="1:23" x14ac:dyDescent="0.25">
      <c r="A5" t="s">
        <v>110</v>
      </c>
      <c r="B5" t="s">
        <v>5</v>
      </c>
      <c r="C5" t="s">
        <v>17</v>
      </c>
      <c r="D5" t="s">
        <v>18</v>
      </c>
      <c r="E5" t="s">
        <v>19</v>
      </c>
      <c r="F5">
        <v>2</v>
      </c>
      <c r="G5" t="s">
        <v>41</v>
      </c>
      <c r="H5">
        <v>4.1417383469621788E-2</v>
      </c>
      <c r="I5">
        <v>5</v>
      </c>
      <c r="J5">
        <v>0</v>
      </c>
      <c r="K5">
        <v>0</v>
      </c>
      <c r="L5">
        <v>0.46177118760800367</v>
      </c>
      <c r="M5">
        <v>16</v>
      </c>
      <c r="N5">
        <v>0</v>
      </c>
      <c r="O5">
        <v>0</v>
      </c>
      <c r="P5">
        <v>0</v>
      </c>
      <c r="Q5">
        <v>0</v>
      </c>
      <c r="R5" s="2">
        <v>42979</v>
      </c>
      <c r="S5" t="s">
        <v>4</v>
      </c>
      <c r="T5" t="s">
        <v>3</v>
      </c>
      <c r="U5" t="s">
        <v>101</v>
      </c>
      <c r="V5" t="s">
        <v>57</v>
      </c>
      <c r="W5" t="s">
        <v>57</v>
      </c>
    </row>
    <row r="6" spans="1:23" x14ac:dyDescent="0.25">
      <c r="A6" t="s">
        <v>110</v>
      </c>
      <c r="B6" t="s">
        <v>5</v>
      </c>
      <c r="C6" t="s">
        <v>17</v>
      </c>
      <c r="D6" t="s">
        <v>18</v>
      </c>
      <c r="E6" t="s">
        <v>19</v>
      </c>
      <c r="F6">
        <v>2</v>
      </c>
      <c r="G6" t="s">
        <v>42</v>
      </c>
      <c r="H6">
        <v>2.525683190591367</v>
      </c>
      <c r="I6">
        <v>16</v>
      </c>
      <c r="J6">
        <v>0.77979296095616701</v>
      </c>
      <c r="K6">
        <v>46</v>
      </c>
      <c r="L6">
        <v>0</v>
      </c>
      <c r="M6">
        <v>0</v>
      </c>
      <c r="N6">
        <v>0</v>
      </c>
      <c r="O6">
        <v>0</v>
      </c>
      <c r="P6">
        <v>0</v>
      </c>
      <c r="Q6">
        <v>8665</v>
      </c>
      <c r="R6" s="2">
        <v>42979</v>
      </c>
      <c r="S6" t="s">
        <v>4</v>
      </c>
      <c r="T6" t="s">
        <v>3</v>
      </c>
      <c r="U6" t="s">
        <v>101</v>
      </c>
      <c r="V6" t="s">
        <v>57</v>
      </c>
      <c r="W6" t="s">
        <v>57</v>
      </c>
    </row>
    <row r="7" spans="1:23" x14ac:dyDescent="0.25">
      <c r="A7" t="s">
        <v>110</v>
      </c>
      <c r="B7" t="s">
        <v>5</v>
      </c>
      <c r="C7" t="s">
        <v>17</v>
      </c>
      <c r="D7" t="s">
        <v>18</v>
      </c>
      <c r="E7" t="s">
        <v>19</v>
      </c>
      <c r="F7">
        <v>2</v>
      </c>
      <c r="G7" t="s">
        <v>43</v>
      </c>
      <c r="H7">
        <v>0</v>
      </c>
      <c r="I7">
        <v>0</v>
      </c>
      <c r="J7">
        <v>0</v>
      </c>
      <c r="K7">
        <v>0</v>
      </c>
      <c r="L7">
        <v>1.5759634875341929E-2</v>
      </c>
      <c r="M7">
        <v>12</v>
      </c>
      <c r="N7">
        <v>0</v>
      </c>
      <c r="O7">
        <v>0</v>
      </c>
      <c r="P7">
        <v>0</v>
      </c>
      <c r="Q7">
        <v>0</v>
      </c>
      <c r="R7" s="2">
        <v>42979</v>
      </c>
      <c r="S7" t="s">
        <v>4</v>
      </c>
      <c r="T7" t="s">
        <v>3</v>
      </c>
      <c r="U7" t="s">
        <v>101</v>
      </c>
      <c r="V7" t="s">
        <v>57</v>
      </c>
      <c r="W7" t="s">
        <v>57</v>
      </c>
    </row>
    <row r="8" spans="1:23" x14ac:dyDescent="0.25">
      <c r="A8" t="s">
        <v>110</v>
      </c>
      <c r="B8" t="s">
        <v>5</v>
      </c>
      <c r="C8" t="s">
        <v>17</v>
      </c>
      <c r="D8" t="s">
        <v>18</v>
      </c>
      <c r="E8" t="s">
        <v>19</v>
      </c>
      <c r="F8">
        <v>3</v>
      </c>
      <c r="G8" t="s">
        <v>42</v>
      </c>
      <c r="H8">
        <v>3.644304812827482E-2</v>
      </c>
      <c r="I8">
        <v>4</v>
      </c>
      <c r="J8">
        <v>0.4246552959148136</v>
      </c>
      <c r="K8">
        <v>25</v>
      </c>
      <c r="L8">
        <v>0</v>
      </c>
      <c r="M8">
        <v>0</v>
      </c>
      <c r="N8">
        <v>0</v>
      </c>
      <c r="O8">
        <v>0</v>
      </c>
      <c r="P8">
        <v>0</v>
      </c>
      <c r="Q8">
        <v>8750</v>
      </c>
      <c r="R8" s="2">
        <v>42979</v>
      </c>
      <c r="S8" t="s">
        <v>4</v>
      </c>
      <c r="T8" t="s">
        <v>3</v>
      </c>
      <c r="U8" t="s">
        <v>101</v>
      </c>
      <c r="V8" t="s">
        <v>57</v>
      </c>
      <c r="W8" t="s">
        <v>57</v>
      </c>
    </row>
    <row r="9" spans="1:23" x14ac:dyDescent="0.25">
      <c r="A9" t="s">
        <v>110</v>
      </c>
      <c r="B9" t="s">
        <v>5</v>
      </c>
      <c r="C9" t="s">
        <v>17</v>
      </c>
      <c r="D9" t="s">
        <v>18</v>
      </c>
      <c r="E9" t="s">
        <v>19</v>
      </c>
      <c r="F9">
        <v>3</v>
      </c>
      <c r="G9" t="s">
        <v>43</v>
      </c>
      <c r="H9">
        <v>0</v>
      </c>
      <c r="I9">
        <v>0</v>
      </c>
      <c r="J9">
        <v>0</v>
      </c>
      <c r="K9">
        <v>0</v>
      </c>
      <c r="L9">
        <v>1.9793037572877659E-3</v>
      </c>
      <c r="M9">
        <v>5</v>
      </c>
      <c r="N9">
        <v>0</v>
      </c>
      <c r="O9">
        <v>0</v>
      </c>
      <c r="P9">
        <v>0</v>
      </c>
      <c r="Q9">
        <v>0</v>
      </c>
      <c r="R9" s="2">
        <v>42979</v>
      </c>
      <c r="S9" t="s">
        <v>4</v>
      </c>
      <c r="T9" t="s">
        <v>3</v>
      </c>
      <c r="U9" t="s">
        <v>101</v>
      </c>
      <c r="V9" t="s">
        <v>57</v>
      </c>
      <c r="W9" t="s">
        <v>57</v>
      </c>
    </row>
    <row r="10" spans="1:23" x14ac:dyDescent="0.25">
      <c r="A10" t="s">
        <v>102</v>
      </c>
      <c r="B10" t="s">
        <v>2</v>
      </c>
      <c r="C10" t="s">
        <v>22</v>
      </c>
      <c r="D10" t="s">
        <v>20</v>
      </c>
      <c r="E10" t="s">
        <v>21</v>
      </c>
      <c r="F10">
        <v>1</v>
      </c>
      <c r="G10" t="s">
        <v>41</v>
      </c>
      <c r="H10">
        <v>19.089866072833551</v>
      </c>
      <c r="I10">
        <v>358</v>
      </c>
      <c r="J10">
        <v>0</v>
      </c>
      <c r="K10">
        <v>0</v>
      </c>
      <c r="L10">
        <v>0.5624324237762045</v>
      </c>
      <c r="M10">
        <v>23</v>
      </c>
      <c r="N10">
        <v>0</v>
      </c>
      <c r="O10">
        <v>0</v>
      </c>
      <c r="P10">
        <v>0</v>
      </c>
      <c r="Q10">
        <v>0</v>
      </c>
      <c r="R10" s="2">
        <v>42979</v>
      </c>
      <c r="S10" t="s">
        <v>3</v>
      </c>
      <c r="T10" t="s">
        <v>4</v>
      </c>
      <c r="U10" t="s">
        <v>101</v>
      </c>
      <c r="V10" t="s">
        <v>57</v>
      </c>
      <c r="W10" t="s">
        <v>57</v>
      </c>
    </row>
    <row r="11" spans="1:23" x14ac:dyDescent="0.25">
      <c r="A11" t="s">
        <v>102</v>
      </c>
      <c r="B11" t="s">
        <v>2</v>
      </c>
      <c r="C11" t="s">
        <v>22</v>
      </c>
      <c r="D11" t="s">
        <v>20</v>
      </c>
      <c r="E11" t="s">
        <v>21</v>
      </c>
      <c r="F11">
        <v>1</v>
      </c>
      <c r="G11" t="s">
        <v>42</v>
      </c>
      <c r="H11">
        <v>0</v>
      </c>
      <c r="I11">
        <v>0</v>
      </c>
      <c r="J11">
        <v>0</v>
      </c>
      <c r="K11">
        <v>0</v>
      </c>
      <c r="L11">
        <v>0</v>
      </c>
      <c r="M11">
        <v>0</v>
      </c>
      <c r="N11">
        <v>0</v>
      </c>
      <c r="O11">
        <v>0</v>
      </c>
      <c r="P11">
        <v>0</v>
      </c>
      <c r="Q11">
        <v>26</v>
      </c>
      <c r="R11" s="2">
        <v>42979</v>
      </c>
      <c r="S11" t="s">
        <v>3</v>
      </c>
      <c r="T11" t="s">
        <v>4</v>
      </c>
      <c r="U11" t="s">
        <v>101</v>
      </c>
      <c r="V11" t="s">
        <v>57</v>
      </c>
      <c r="W11" t="s">
        <v>57</v>
      </c>
    </row>
    <row r="12" spans="1:23" x14ac:dyDescent="0.25">
      <c r="A12" t="s">
        <v>102</v>
      </c>
      <c r="B12" t="s">
        <v>2</v>
      </c>
      <c r="C12" t="s">
        <v>22</v>
      </c>
      <c r="D12" t="s">
        <v>20</v>
      </c>
      <c r="E12" t="s">
        <v>21</v>
      </c>
      <c r="F12">
        <v>1</v>
      </c>
      <c r="G12" t="s">
        <v>43</v>
      </c>
      <c r="H12">
        <v>0.87264422882744541</v>
      </c>
      <c r="I12">
        <v>28</v>
      </c>
      <c r="J12">
        <v>1.1158026521114439</v>
      </c>
      <c r="K12">
        <v>185</v>
      </c>
      <c r="L12">
        <v>19.354680068309388</v>
      </c>
      <c r="M12">
        <v>8140</v>
      </c>
      <c r="N12">
        <v>0</v>
      </c>
      <c r="O12">
        <v>0</v>
      </c>
      <c r="P12">
        <v>0</v>
      </c>
      <c r="Q12">
        <v>0</v>
      </c>
      <c r="R12" s="2">
        <v>42979</v>
      </c>
      <c r="S12" t="s">
        <v>3</v>
      </c>
      <c r="T12" t="s">
        <v>4</v>
      </c>
      <c r="U12" t="s">
        <v>101</v>
      </c>
      <c r="V12" t="s">
        <v>57</v>
      </c>
      <c r="W12" t="s">
        <v>57</v>
      </c>
    </row>
    <row r="13" spans="1:23" x14ac:dyDescent="0.25">
      <c r="A13" t="s">
        <v>102</v>
      </c>
      <c r="B13" t="s">
        <v>2</v>
      </c>
      <c r="C13" t="s">
        <v>22</v>
      </c>
      <c r="D13" t="s">
        <v>20</v>
      </c>
      <c r="E13" t="s">
        <v>21</v>
      </c>
      <c r="F13">
        <v>2</v>
      </c>
      <c r="G13" t="s">
        <v>41</v>
      </c>
      <c r="H13">
        <v>0.48817334384463917</v>
      </c>
      <c r="I13">
        <v>31</v>
      </c>
      <c r="J13">
        <v>0</v>
      </c>
      <c r="K13">
        <v>0</v>
      </c>
      <c r="L13">
        <v>1.0405470885088171</v>
      </c>
      <c r="M13">
        <v>28</v>
      </c>
      <c r="N13">
        <v>0</v>
      </c>
      <c r="O13">
        <v>0</v>
      </c>
      <c r="P13">
        <v>0</v>
      </c>
      <c r="Q13">
        <v>0</v>
      </c>
      <c r="R13" s="2">
        <v>42979</v>
      </c>
      <c r="S13" t="s">
        <v>3</v>
      </c>
      <c r="T13" t="s">
        <v>4</v>
      </c>
      <c r="U13" t="s">
        <v>101</v>
      </c>
      <c r="V13" t="s">
        <v>57</v>
      </c>
      <c r="W13" t="s">
        <v>57</v>
      </c>
    </row>
    <row r="14" spans="1:23" x14ac:dyDescent="0.25">
      <c r="A14" t="s">
        <v>102</v>
      </c>
      <c r="B14" t="s">
        <v>2</v>
      </c>
      <c r="C14" t="s">
        <v>22</v>
      </c>
      <c r="D14" t="s">
        <v>20</v>
      </c>
      <c r="E14" t="s">
        <v>21</v>
      </c>
      <c r="F14">
        <v>2</v>
      </c>
      <c r="G14" t="s">
        <v>42</v>
      </c>
      <c r="H14">
        <v>0</v>
      </c>
      <c r="I14">
        <v>0</v>
      </c>
      <c r="J14">
        <v>0</v>
      </c>
      <c r="K14">
        <v>0</v>
      </c>
      <c r="L14">
        <v>0</v>
      </c>
      <c r="M14">
        <v>0</v>
      </c>
      <c r="N14">
        <v>0</v>
      </c>
      <c r="O14">
        <v>0</v>
      </c>
      <c r="P14">
        <v>0</v>
      </c>
      <c r="Q14">
        <v>10</v>
      </c>
      <c r="R14" s="2">
        <v>42979</v>
      </c>
      <c r="S14" t="s">
        <v>3</v>
      </c>
      <c r="T14" t="s">
        <v>4</v>
      </c>
      <c r="U14" t="s">
        <v>101</v>
      </c>
      <c r="V14" t="s">
        <v>57</v>
      </c>
      <c r="W14" t="s">
        <v>57</v>
      </c>
    </row>
    <row r="15" spans="1:23" x14ac:dyDescent="0.25">
      <c r="A15" t="s">
        <v>102</v>
      </c>
      <c r="B15" t="s">
        <v>2</v>
      </c>
      <c r="C15" t="s">
        <v>22</v>
      </c>
      <c r="D15" t="s">
        <v>20</v>
      </c>
      <c r="E15" t="s">
        <v>21</v>
      </c>
      <c r="F15">
        <v>2</v>
      </c>
      <c r="G15" t="s">
        <v>43</v>
      </c>
      <c r="H15">
        <v>0.28252384762584781</v>
      </c>
      <c r="I15">
        <v>11</v>
      </c>
      <c r="J15">
        <v>1.010744596933026</v>
      </c>
      <c r="K15">
        <v>214</v>
      </c>
      <c r="L15">
        <v>17.508506091253331</v>
      </c>
      <c r="M15">
        <v>8466</v>
      </c>
      <c r="N15">
        <v>0</v>
      </c>
      <c r="O15">
        <v>0</v>
      </c>
      <c r="P15">
        <v>0</v>
      </c>
      <c r="Q15">
        <v>0</v>
      </c>
      <c r="R15" s="2">
        <v>42979</v>
      </c>
      <c r="S15" t="s">
        <v>3</v>
      </c>
      <c r="T15" t="s">
        <v>4</v>
      </c>
      <c r="U15" t="s">
        <v>101</v>
      </c>
      <c r="V15" t="s">
        <v>57</v>
      </c>
      <c r="W15" t="s">
        <v>57</v>
      </c>
    </row>
    <row r="16" spans="1:23" x14ac:dyDescent="0.25">
      <c r="A16" t="s">
        <v>102</v>
      </c>
      <c r="B16" t="s">
        <v>2</v>
      </c>
      <c r="C16" t="s">
        <v>22</v>
      </c>
      <c r="D16" t="s">
        <v>20</v>
      </c>
      <c r="E16" t="s">
        <v>21</v>
      </c>
      <c r="F16">
        <v>3</v>
      </c>
      <c r="G16" t="s">
        <v>42</v>
      </c>
      <c r="H16">
        <v>0</v>
      </c>
      <c r="I16">
        <v>0</v>
      </c>
      <c r="J16">
        <v>0</v>
      </c>
      <c r="K16">
        <v>0</v>
      </c>
      <c r="L16">
        <v>0</v>
      </c>
      <c r="M16">
        <v>0</v>
      </c>
      <c r="N16">
        <v>0</v>
      </c>
      <c r="O16">
        <v>0</v>
      </c>
      <c r="P16">
        <v>0</v>
      </c>
      <c r="Q16">
        <v>249</v>
      </c>
      <c r="R16" s="2">
        <v>42979</v>
      </c>
      <c r="S16" t="s">
        <v>3</v>
      </c>
      <c r="T16" t="s">
        <v>4</v>
      </c>
      <c r="U16" t="s">
        <v>101</v>
      </c>
      <c r="V16" t="s">
        <v>57</v>
      </c>
      <c r="W16" t="s">
        <v>57</v>
      </c>
    </row>
    <row r="17" spans="1:23" x14ac:dyDescent="0.25">
      <c r="A17" t="s">
        <v>102</v>
      </c>
      <c r="B17" t="s">
        <v>2</v>
      </c>
      <c r="C17" t="s">
        <v>22</v>
      </c>
      <c r="D17" t="s">
        <v>20</v>
      </c>
      <c r="E17" t="s">
        <v>21</v>
      </c>
      <c r="F17">
        <v>3</v>
      </c>
      <c r="G17" t="s">
        <v>43</v>
      </c>
      <c r="H17">
        <v>0.1013886404461674</v>
      </c>
      <c r="I17">
        <v>4</v>
      </c>
      <c r="J17">
        <v>0.26983428743904542</v>
      </c>
      <c r="K17">
        <v>95</v>
      </c>
      <c r="L17">
        <v>14.77978842300586</v>
      </c>
      <c r="M17">
        <v>8436</v>
      </c>
      <c r="N17">
        <v>0</v>
      </c>
      <c r="O17">
        <v>0</v>
      </c>
      <c r="P17">
        <v>0</v>
      </c>
      <c r="Q17">
        <v>0</v>
      </c>
      <c r="R17" s="2">
        <v>42979</v>
      </c>
      <c r="S17" t="s">
        <v>3</v>
      </c>
      <c r="T17" t="s">
        <v>4</v>
      </c>
      <c r="U17" t="s">
        <v>101</v>
      </c>
      <c r="V17" t="s">
        <v>57</v>
      </c>
      <c r="W17" t="s">
        <v>57</v>
      </c>
    </row>
    <row r="18" spans="1:23" x14ac:dyDescent="0.25">
      <c r="A18" t="s">
        <v>25</v>
      </c>
      <c r="B18" t="s">
        <v>2</v>
      </c>
      <c r="C18" t="s">
        <v>23</v>
      </c>
      <c r="D18" t="s">
        <v>24</v>
      </c>
      <c r="E18" t="s">
        <v>25</v>
      </c>
      <c r="F18">
        <v>1</v>
      </c>
      <c r="G18" t="s">
        <v>41</v>
      </c>
      <c r="H18">
        <v>21.43570565661825</v>
      </c>
      <c r="I18">
        <v>373</v>
      </c>
      <c r="J18">
        <v>0</v>
      </c>
      <c r="K18">
        <v>0</v>
      </c>
      <c r="L18">
        <v>0.33844635639078802</v>
      </c>
      <c r="M18">
        <v>17</v>
      </c>
      <c r="N18">
        <v>0</v>
      </c>
      <c r="O18">
        <v>0</v>
      </c>
      <c r="P18">
        <v>0</v>
      </c>
      <c r="Q18">
        <v>0</v>
      </c>
      <c r="R18" s="2">
        <v>42979</v>
      </c>
      <c r="S18" t="s">
        <v>3</v>
      </c>
      <c r="T18" t="s">
        <v>4</v>
      </c>
      <c r="U18" t="s">
        <v>101</v>
      </c>
      <c r="V18" t="s">
        <v>57</v>
      </c>
      <c r="W18" t="s">
        <v>57</v>
      </c>
    </row>
    <row r="19" spans="1:23" x14ac:dyDescent="0.25">
      <c r="A19" t="s">
        <v>25</v>
      </c>
      <c r="B19" t="s">
        <v>2</v>
      </c>
      <c r="C19" t="s">
        <v>23</v>
      </c>
      <c r="D19" t="s">
        <v>24</v>
      </c>
      <c r="E19" t="s">
        <v>25</v>
      </c>
      <c r="F19">
        <v>1</v>
      </c>
      <c r="G19" t="s">
        <v>42</v>
      </c>
      <c r="H19">
        <v>0</v>
      </c>
      <c r="I19">
        <v>0</v>
      </c>
      <c r="J19">
        <v>0</v>
      </c>
      <c r="K19">
        <v>0</v>
      </c>
      <c r="L19">
        <v>0</v>
      </c>
      <c r="M19">
        <v>0</v>
      </c>
      <c r="N19">
        <v>0</v>
      </c>
      <c r="O19">
        <v>0</v>
      </c>
      <c r="P19">
        <v>0</v>
      </c>
      <c r="Q19">
        <v>28</v>
      </c>
      <c r="R19" s="2">
        <v>42979</v>
      </c>
      <c r="S19" t="s">
        <v>3</v>
      </c>
      <c r="T19" t="s">
        <v>4</v>
      </c>
      <c r="U19" t="s">
        <v>101</v>
      </c>
      <c r="V19" t="s">
        <v>57</v>
      </c>
      <c r="W19" t="s">
        <v>57</v>
      </c>
    </row>
    <row r="20" spans="1:23" x14ac:dyDescent="0.25">
      <c r="A20" t="s">
        <v>25</v>
      </c>
      <c r="B20" t="s">
        <v>2</v>
      </c>
      <c r="C20" t="s">
        <v>23</v>
      </c>
      <c r="D20" t="s">
        <v>24</v>
      </c>
      <c r="E20" t="s">
        <v>25</v>
      </c>
      <c r="F20">
        <v>1</v>
      </c>
      <c r="G20" t="s">
        <v>43</v>
      </c>
      <c r="H20">
        <v>0.75625673364132717</v>
      </c>
      <c r="I20">
        <v>20</v>
      </c>
      <c r="J20">
        <v>1.060344606567702</v>
      </c>
      <c r="K20">
        <v>182</v>
      </c>
      <c r="L20">
        <v>19.049883882292939</v>
      </c>
      <c r="M20">
        <v>8140</v>
      </c>
      <c r="N20">
        <v>0</v>
      </c>
      <c r="O20">
        <v>0</v>
      </c>
      <c r="P20">
        <v>0</v>
      </c>
      <c r="Q20">
        <v>0</v>
      </c>
      <c r="R20" s="2">
        <v>42979</v>
      </c>
      <c r="S20" t="s">
        <v>3</v>
      </c>
      <c r="T20" t="s">
        <v>4</v>
      </c>
      <c r="U20" t="s">
        <v>101</v>
      </c>
      <c r="V20" t="s">
        <v>57</v>
      </c>
      <c r="W20" t="s">
        <v>57</v>
      </c>
    </row>
    <row r="21" spans="1:23" x14ac:dyDescent="0.25">
      <c r="A21" t="s">
        <v>25</v>
      </c>
      <c r="B21" t="s">
        <v>2</v>
      </c>
      <c r="C21" t="s">
        <v>23</v>
      </c>
      <c r="D21" t="s">
        <v>24</v>
      </c>
      <c r="E21" t="s">
        <v>25</v>
      </c>
      <c r="F21">
        <v>2</v>
      </c>
      <c r="G21" t="s">
        <v>41</v>
      </c>
      <c r="H21">
        <v>0.43414712595383792</v>
      </c>
      <c r="I21">
        <v>37</v>
      </c>
      <c r="J21">
        <v>0</v>
      </c>
      <c r="K21">
        <v>0</v>
      </c>
      <c r="L21">
        <v>1.681417399636824</v>
      </c>
      <c r="M21">
        <v>40</v>
      </c>
      <c r="N21">
        <v>0</v>
      </c>
      <c r="O21">
        <v>0</v>
      </c>
      <c r="P21">
        <v>0</v>
      </c>
      <c r="Q21">
        <v>0</v>
      </c>
      <c r="R21" s="2">
        <v>42979</v>
      </c>
      <c r="S21" t="s">
        <v>3</v>
      </c>
      <c r="T21" t="s">
        <v>4</v>
      </c>
      <c r="U21" t="s">
        <v>101</v>
      </c>
      <c r="V21" t="s">
        <v>57</v>
      </c>
      <c r="W21" t="s">
        <v>57</v>
      </c>
    </row>
    <row r="22" spans="1:23" x14ac:dyDescent="0.25">
      <c r="A22" t="s">
        <v>25</v>
      </c>
      <c r="B22" t="s">
        <v>2</v>
      </c>
      <c r="C22" t="s">
        <v>23</v>
      </c>
      <c r="D22" t="s">
        <v>24</v>
      </c>
      <c r="E22" t="s">
        <v>25</v>
      </c>
      <c r="F22">
        <v>2</v>
      </c>
      <c r="G22" t="s">
        <v>42</v>
      </c>
      <c r="H22">
        <v>0</v>
      </c>
      <c r="I22">
        <v>0</v>
      </c>
      <c r="J22">
        <v>0</v>
      </c>
      <c r="K22">
        <v>0</v>
      </c>
      <c r="L22">
        <v>0</v>
      </c>
      <c r="M22">
        <v>0</v>
      </c>
      <c r="N22">
        <v>0</v>
      </c>
      <c r="O22">
        <v>0</v>
      </c>
      <c r="P22">
        <v>0</v>
      </c>
      <c r="Q22">
        <v>11</v>
      </c>
      <c r="R22" s="2">
        <v>42979</v>
      </c>
      <c r="S22" t="s">
        <v>3</v>
      </c>
      <c r="T22" t="s">
        <v>4</v>
      </c>
      <c r="U22" t="s">
        <v>101</v>
      </c>
      <c r="V22" t="s">
        <v>57</v>
      </c>
      <c r="W22" t="s">
        <v>57</v>
      </c>
    </row>
    <row r="23" spans="1:23" x14ac:dyDescent="0.25">
      <c r="A23" t="s">
        <v>25</v>
      </c>
      <c r="B23" t="s">
        <v>2</v>
      </c>
      <c r="C23" t="s">
        <v>23</v>
      </c>
      <c r="D23" t="s">
        <v>24</v>
      </c>
      <c r="E23" t="s">
        <v>25</v>
      </c>
      <c r="F23">
        <v>2</v>
      </c>
      <c r="G23" t="s">
        <v>43</v>
      </c>
      <c r="H23">
        <v>0.87238095166560881</v>
      </c>
      <c r="I23">
        <v>7</v>
      </c>
      <c r="J23">
        <v>1.3430248544791381</v>
      </c>
      <c r="K23">
        <v>256</v>
      </c>
      <c r="L23">
        <v>18.057334723545111</v>
      </c>
      <c r="M23">
        <v>8409</v>
      </c>
      <c r="N23">
        <v>0</v>
      </c>
      <c r="O23">
        <v>0</v>
      </c>
      <c r="P23">
        <v>0</v>
      </c>
      <c r="Q23">
        <v>0</v>
      </c>
      <c r="R23" s="2">
        <v>42979</v>
      </c>
      <c r="S23" t="s">
        <v>3</v>
      </c>
      <c r="T23" t="s">
        <v>4</v>
      </c>
      <c r="U23" t="s">
        <v>101</v>
      </c>
      <c r="V23" t="s">
        <v>57</v>
      </c>
      <c r="W23" t="s">
        <v>57</v>
      </c>
    </row>
    <row r="24" spans="1:23" x14ac:dyDescent="0.25">
      <c r="A24" t="s">
        <v>25</v>
      </c>
      <c r="B24" t="s">
        <v>2</v>
      </c>
      <c r="C24" t="s">
        <v>23</v>
      </c>
      <c r="D24" t="s">
        <v>24</v>
      </c>
      <c r="E24" t="s">
        <v>25</v>
      </c>
      <c r="F24">
        <v>3</v>
      </c>
      <c r="G24" t="s">
        <v>42</v>
      </c>
      <c r="H24">
        <v>0</v>
      </c>
      <c r="I24">
        <v>0</v>
      </c>
      <c r="J24">
        <v>0</v>
      </c>
      <c r="K24">
        <v>0</v>
      </c>
      <c r="L24">
        <v>0</v>
      </c>
      <c r="M24">
        <v>0</v>
      </c>
      <c r="N24">
        <v>0</v>
      </c>
      <c r="O24">
        <v>0</v>
      </c>
      <c r="P24">
        <v>0</v>
      </c>
      <c r="Q24">
        <v>254</v>
      </c>
      <c r="R24" s="2">
        <v>42979</v>
      </c>
      <c r="S24" t="s">
        <v>3</v>
      </c>
      <c r="T24" t="s">
        <v>4</v>
      </c>
      <c r="U24" t="s">
        <v>101</v>
      </c>
      <c r="V24" t="s">
        <v>57</v>
      </c>
      <c r="W24" t="s">
        <v>57</v>
      </c>
    </row>
    <row r="25" spans="1:23" x14ac:dyDescent="0.25">
      <c r="A25" t="s">
        <v>25</v>
      </c>
      <c r="B25" t="s">
        <v>2</v>
      </c>
      <c r="C25" t="s">
        <v>23</v>
      </c>
      <c r="D25" t="s">
        <v>24</v>
      </c>
      <c r="E25" t="s">
        <v>25</v>
      </c>
      <c r="F25">
        <v>3</v>
      </c>
      <c r="G25" t="s">
        <v>43</v>
      </c>
      <c r="H25">
        <v>0.1171065971938013</v>
      </c>
      <c r="I25">
        <v>6</v>
      </c>
      <c r="J25">
        <v>0.64128486925619743</v>
      </c>
      <c r="K25">
        <v>164</v>
      </c>
      <c r="L25">
        <v>15.18538492823204</v>
      </c>
      <c r="M25">
        <v>8360</v>
      </c>
      <c r="N25">
        <v>0</v>
      </c>
      <c r="O25">
        <v>0</v>
      </c>
      <c r="P25">
        <v>0</v>
      </c>
      <c r="Q25">
        <v>0</v>
      </c>
      <c r="R25" s="2">
        <v>42979</v>
      </c>
      <c r="S25" t="s">
        <v>3</v>
      </c>
      <c r="T25" t="s">
        <v>4</v>
      </c>
      <c r="U25" t="s">
        <v>101</v>
      </c>
      <c r="V25" t="s">
        <v>57</v>
      </c>
      <c r="W25" t="s">
        <v>57</v>
      </c>
    </row>
    <row r="26" spans="1:23" x14ac:dyDescent="0.25">
      <c r="A26" t="s">
        <v>28</v>
      </c>
      <c r="B26" t="s">
        <v>2</v>
      </c>
      <c r="C26" t="s">
        <v>26</v>
      </c>
      <c r="D26" t="s">
        <v>27</v>
      </c>
      <c r="E26" t="s">
        <v>28</v>
      </c>
      <c r="F26">
        <v>1</v>
      </c>
      <c r="G26" t="s">
        <v>41</v>
      </c>
      <c r="H26">
        <v>28.78305738963201</v>
      </c>
      <c r="I26">
        <v>468</v>
      </c>
      <c r="J26">
        <v>0</v>
      </c>
      <c r="K26">
        <v>0</v>
      </c>
      <c r="L26">
        <v>0.78344957270019422</v>
      </c>
      <c r="M26">
        <v>15</v>
      </c>
      <c r="N26">
        <v>0</v>
      </c>
      <c r="O26">
        <v>0</v>
      </c>
      <c r="P26">
        <v>0</v>
      </c>
      <c r="Q26">
        <v>0</v>
      </c>
      <c r="R26" s="2">
        <v>42979</v>
      </c>
      <c r="S26" t="s">
        <v>3</v>
      </c>
      <c r="T26" t="s">
        <v>4</v>
      </c>
      <c r="U26" t="s">
        <v>101</v>
      </c>
      <c r="V26" t="s">
        <v>57</v>
      </c>
      <c r="W26" t="s">
        <v>57</v>
      </c>
    </row>
    <row r="27" spans="1:23" x14ac:dyDescent="0.25">
      <c r="A27" t="s">
        <v>28</v>
      </c>
      <c r="B27" t="s">
        <v>2</v>
      </c>
      <c r="C27" t="s">
        <v>26</v>
      </c>
      <c r="D27" t="s">
        <v>27</v>
      </c>
      <c r="E27" t="s">
        <v>28</v>
      </c>
      <c r="F27">
        <v>1</v>
      </c>
      <c r="G27" t="s">
        <v>42</v>
      </c>
      <c r="H27">
        <v>0</v>
      </c>
      <c r="I27">
        <v>0</v>
      </c>
      <c r="J27">
        <v>0</v>
      </c>
      <c r="K27">
        <v>0</v>
      </c>
      <c r="L27">
        <v>0</v>
      </c>
      <c r="M27">
        <v>0</v>
      </c>
      <c r="N27">
        <v>0</v>
      </c>
      <c r="O27">
        <v>0</v>
      </c>
      <c r="P27">
        <v>0</v>
      </c>
      <c r="Q27">
        <v>26</v>
      </c>
      <c r="R27" s="2">
        <v>42979</v>
      </c>
      <c r="S27" t="s">
        <v>3</v>
      </c>
      <c r="T27" t="s">
        <v>4</v>
      </c>
      <c r="U27" t="s">
        <v>101</v>
      </c>
      <c r="V27" t="s">
        <v>57</v>
      </c>
      <c r="W27" t="s">
        <v>57</v>
      </c>
    </row>
    <row r="28" spans="1:23" x14ac:dyDescent="0.25">
      <c r="A28" t="s">
        <v>28</v>
      </c>
      <c r="B28" t="s">
        <v>2</v>
      </c>
      <c r="C28" t="s">
        <v>26</v>
      </c>
      <c r="D28" t="s">
        <v>27</v>
      </c>
      <c r="E28" t="s">
        <v>28</v>
      </c>
      <c r="F28">
        <v>1</v>
      </c>
      <c r="G28" t="s">
        <v>43</v>
      </c>
      <c r="H28">
        <v>6.7770849163926741</v>
      </c>
      <c r="I28">
        <v>92</v>
      </c>
      <c r="J28">
        <v>0.67605730413551213</v>
      </c>
      <c r="K28">
        <v>151</v>
      </c>
      <c r="L28">
        <v>19.10756933999431</v>
      </c>
      <c r="M28">
        <v>8008</v>
      </c>
      <c r="N28">
        <v>0</v>
      </c>
      <c r="O28">
        <v>0</v>
      </c>
      <c r="P28">
        <v>0</v>
      </c>
      <c r="Q28">
        <v>0</v>
      </c>
      <c r="R28" s="2">
        <v>42979</v>
      </c>
      <c r="S28" t="s">
        <v>3</v>
      </c>
      <c r="T28" t="s">
        <v>4</v>
      </c>
      <c r="U28" t="s">
        <v>101</v>
      </c>
      <c r="V28" t="s">
        <v>57</v>
      </c>
      <c r="W28" t="s">
        <v>57</v>
      </c>
    </row>
    <row r="29" spans="1:23" x14ac:dyDescent="0.25">
      <c r="A29" t="s">
        <v>28</v>
      </c>
      <c r="B29" t="s">
        <v>2</v>
      </c>
      <c r="C29" t="s">
        <v>26</v>
      </c>
      <c r="D29" t="s">
        <v>27</v>
      </c>
      <c r="E29" t="s">
        <v>28</v>
      </c>
      <c r="F29">
        <v>2</v>
      </c>
      <c r="G29" t="s">
        <v>41</v>
      </c>
      <c r="H29">
        <v>3.8463933493798468</v>
      </c>
      <c r="I29">
        <v>124</v>
      </c>
      <c r="J29">
        <v>0</v>
      </c>
      <c r="K29">
        <v>0</v>
      </c>
      <c r="L29">
        <v>1.4698187554981901</v>
      </c>
      <c r="M29">
        <v>42</v>
      </c>
      <c r="N29">
        <v>0</v>
      </c>
      <c r="O29">
        <v>0</v>
      </c>
      <c r="P29">
        <v>0</v>
      </c>
      <c r="Q29">
        <v>0</v>
      </c>
      <c r="R29" s="2">
        <v>42979</v>
      </c>
      <c r="S29" t="s">
        <v>3</v>
      </c>
      <c r="T29" t="s">
        <v>4</v>
      </c>
      <c r="U29" t="s">
        <v>101</v>
      </c>
      <c r="V29" t="s">
        <v>57</v>
      </c>
      <c r="W29" t="s">
        <v>57</v>
      </c>
    </row>
    <row r="30" spans="1:23" x14ac:dyDescent="0.25">
      <c r="A30" t="s">
        <v>28</v>
      </c>
      <c r="B30" t="s">
        <v>2</v>
      </c>
      <c r="C30" t="s">
        <v>26</v>
      </c>
      <c r="D30" t="s">
        <v>27</v>
      </c>
      <c r="E30" t="s">
        <v>28</v>
      </c>
      <c r="F30">
        <v>2</v>
      </c>
      <c r="G30" t="s">
        <v>42</v>
      </c>
      <c r="H30">
        <v>0</v>
      </c>
      <c r="I30">
        <v>0</v>
      </c>
      <c r="J30">
        <v>0</v>
      </c>
      <c r="K30">
        <v>0</v>
      </c>
      <c r="L30">
        <v>0</v>
      </c>
      <c r="M30">
        <v>0</v>
      </c>
      <c r="N30">
        <v>0</v>
      </c>
      <c r="O30">
        <v>0</v>
      </c>
      <c r="P30">
        <v>0</v>
      </c>
      <c r="Q30">
        <v>8</v>
      </c>
      <c r="R30" s="2">
        <v>42979</v>
      </c>
      <c r="S30" t="s">
        <v>3</v>
      </c>
      <c r="T30" t="s">
        <v>4</v>
      </c>
      <c r="U30" t="s">
        <v>101</v>
      </c>
      <c r="V30" t="s">
        <v>57</v>
      </c>
      <c r="W30" t="s">
        <v>57</v>
      </c>
    </row>
    <row r="31" spans="1:23" x14ac:dyDescent="0.25">
      <c r="A31" t="s">
        <v>28</v>
      </c>
      <c r="B31" t="s">
        <v>2</v>
      </c>
      <c r="C31" t="s">
        <v>26</v>
      </c>
      <c r="D31" t="s">
        <v>27</v>
      </c>
      <c r="E31" t="s">
        <v>28</v>
      </c>
      <c r="F31">
        <v>2</v>
      </c>
      <c r="G31" t="s">
        <v>43</v>
      </c>
      <c r="H31">
        <v>6.9455729642928041</v>
      </c>
      <c r="I31">
        <v>55</v>
      </c>
      <c r="J31">
        <v>0.87841306109957884</v>
      </c>
      <c r="K31">
        <v>198</v>
      </c>
      <c r="L31">
        <v>17.758644168317261</v>
      </c>
      <c r="M31">
        <v>8333</v>
      </c>
      <c r="N31">
        <v>0</v>
      </c>
      <c r="O31">
        <v>0</v>
      </c>
      <c r="P31">
        <v>0</v>
      </c>
      <c r="Q31">
        <v>0</v>
      </c>
      <c r="R31" s="2">
        <v>42979</v>
      </c>
      <c r="S31" t="s">
        <v>3</v>
      </c>
      <c r="T31" t="s">
        <v>4</v>
      </c>
      <c r="U31" t="s">
        <v>101</v>
      </c>
      <c r="V31" t="s">
        <v>57</v>
      </c>
      <c r="W31" t="s">
        <v>57</v>
      </c>
    </row>
    <row r="32" spans="1:23" x14ac:dyDescent="0.25">
      <c r="A32" t="s">
        <v>28</v>
      </c>
      <c r="B32" t="s">
        <v>2</v>
      </c>
      <c r="C32" t="s">
        <v>26</v>
      </c>
      <c r="D32" t="s">
        <v>27</v>
      </c>
      <c r="E32" t="s">
        <v>28</v>
      </c>
      <c r="F32">
        <v>3</v>
      </c>
      <c r="G32" t="s">
        <v>41</v>
      </c>
      <c r="H32">
        <v>0.52240824844881006</v>
      </c>
      <c r="I32">
        <v>18</v>
      </c>
      <c r="J32">
        <v>0.58541604888028176</v>
      </c>
      <c r="K32">
        <v>12</v>
      </c>
      <c r="L32">
        <v>0</v>
      </c>
      <c r="M32">
        <v>0</v>
      </c>
      <c r="N32">
        <v>0</v>
      </c>
      <c r="O32">
        <v>0</v>
      </c>
      <c r="P32">
        <v>0</v>
      </c>
      <c r="Q32">
        <v>0</v>
      </c>
      <c r="R32" s="2">
        <v>42979</v>
      </c>
      <c r="S32" t="s">
        <v>3</v>
      </c>
      <c r="T32" t="s">
        <v>4</v>
      </c>
      <c r="U32" t="s">
        <v>101</v>
      </c>
      <c r="V32" t="s">
        <v>57</v>
      </c>
      <c r="W32" t="s">
        <v>57</v>
      </c>
    </row>
    <row r="33" spans="1:23" x14ac:dyDescent="0.25">
      <c r="A33" t="s">
        <v>28</v>
      </c>
      <c r="B33" t="s">
        <v>2</v>
      </c>
      <c r="C33" t="s">
        <v>26</v>
      </c>
      <c r="D33" t="s">
        <v>27</v>
      </c>
      <c r="E33" t="s">
        <v>28</v>
      </c>
      <c r="F33">
        <v>3</v>
      </c>
      <c r="G33" t="s">
        <v>42</v>
      </c>
      <c r="H33">
        <v>0</v>
      </c>
      <c r="I33">
        <v>0</v>
      </c>
      <c r="J33">
        <v>0</v>
      </c>
      <c r="K33">
        <v>0</v>
      </c>
      <c r="L33">
        <v>0</v>
      </c>
      <c r="M33">
        <v>0</v>
      </c>
      <c r="N33">
        <v>0</v>
      </c>
      <c r="O33">
        <v>0</v>
      </c>
      <c r="P33">
        <v>0</v>
      </c>
      <c r="Q33">
        <v>249</v>
      </c>
      <c r="R33" s="2">
        <v>42979</v>
      </c>
      <c r="S33" t="s">
        <v>3</v>
      </c>
      <c r="T33" t="s">
        <v>4</v>
      </c>
      <c r="U33" t="s">
        <v>101</v>
      </c>
      <c r="V33" t="s">
        <v>57</v>
      </c>
      <c r="W33" t="s">
        <v>57</v>
      </c>
    </row>
    <row r="34" spans="1:23" x14ac:dyDescent="0.25">
      <c r="A34" t="s">
        <v>28</v>
      </c>
      <c r="B34" t="s">
        <v>2</v>
      </c>
      <c r="C34" t="s">
        <v>26</v>
      </c>
      <c r="D34" t="s">
        <v>27</v>
      </c>
      <c r="E34" t="s">
        <v>28</v>
      </c>
      <c r="F34">
        <v>3</v>
      </c>
      <c r="G34" t="s">
        <v>43</v>
      </c>
      <c r="H34">
        <v>3.2259658570385121</v>
      </c>
      <c r="I34">
        <v>29</v>
      </c>
      <c r="J34">
        <v>0.25383902960029658</v>
      </c>
      <c r="K34">
        <v>88</v>
      </c>
      <c r="L34">
        <v>15.21297511286209</v>
      </c>
      <c r="M34">
        <v>8388</v>
      </c>
      <c r="N34">
        <v>0</v>
      </c>
      <c r="O34">
        <v>0</v>
      </c>
      <c r="P34">
        <v>0</v>
      </c>
      <c r="Q34">
        <v>0</v>
      </c>
      <c r="R34" s="2">
        <v>42979</v>
      </c>
      <c r="S34" t="s">
        <v>3</v>
      </c>
      <c r="T34" t="s">
        <v>4</v>
      </c>
      <c r="U34" t="s">
        <v>101</v>
      </c>
      <c r="V34" t="s">
        <v>57</v>
      </c>
      <c r="W34" t="s">
        <v>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workbookViewId="0"/>
  </sheetViews>
  <sheetFormatPr defaultRowHeight="15" x14ac:dyDescent="0.25"/>
  <cols>
    <col min="1" max="1" width="18.85546875" bestFit="1" customWidth="1"/>
    <col min="2" max="2" width="4.85546875" customWidth="1"/>
    <col min="3" max="3" width="5.140625" customWidth="1"/>
    <col min="4" max="4" width="7.5703125" customWidth="1"/>
    <col min="5" max="5" width="14" bestFit="1" customWidth="1"/>
    <col min="6" max="6" width="11.42578125" bestFit="1" customWidth="1"/>
    <col min="7" max="7" width="10" bestFit="1" customWidth="1"/>
    <col min="8" max="8" width="21.85546875" bestFit="1" customWidth="1"/>
    <col min="9" max="9" width="12.7109375" bestFit="1" customWidth="1"/>
    <col min="10" max="10" width="10.42578125" style="2" customWidth="1"/>
    <col min="11" max="11" width="11.140625" bestFit="1" customWidth="1"/>
    <col min="12" max="12" width="16.42578125" bestFit="1" customWidth="1"/>
    <col min="13" max="13" width="16" bestFit="1" customWidth="1"/>
  </cols>
  <sheetData>
    <row r="1" spans="1:15" s="1" customFormat="1" x14ac:dyDescent="0.25">
      <c r="A1" s="1" t="s">
        <v>6</v>
      </c>
      <c r="B1" s="1" t="s">
        <v>7</v>
      </c>
      <c r="C1" s="1" t="s">
        <v>8</v>
      </c>
      <c r="D1" s="1" t="s">
        <v>9</v>
      </c>
      <c r="E1" s="1" t="s">
        <v>10</v>
      </c>
      <c r="F1" s="1" t="s">
        <v>29</v>
      </c>
      <c r="G1" s="1" t="s">
        <v>46</v>
      </c>
      <c r="H1" s="1" t="s">
        <v>31</v>
      </c>
      <c r="I1" s="1" t="s">
        <v>32</v>
      </c>
      <c r="J1" s="1" t="s">
        <v>14</v>
      </c>
      <c r="K1" s="1" t="s">
        <v>0</v>
      </c>
      <c r="L1" s="1" t="s">
        <v>1</v>
      </c>
      <c r="M1" s="1" t="s">
        <v>99</v>
      </c>
      <c r="N1" s="1" t="s">
        <v>15</v>
      </c>
      <c r="O1" s="1" t="s">
        <v>16</v>
      </c>
    </row>
    <row r="2" spans="1:15" x14ac:dyDescent="0.25">
      <c r="A2" t="s">
        <v>110</v>
      </c>
      <c r="B2" t="s">
        <v>5</v>
      </c>
      <c r="C2" t="s">
        <v>17</v>
      </c>
      <c r="D2" t="s">
        <v>18</v>
      </c>
      <c r="E2" t="s">
        <v>19</v>
      </c>
      <c r="F2">
        <v>1</v>
      </c>
      <c r="G2" t="s">
        <v>47</v>
      </c>
      <c r="H2">
        <v>10.92234561885893</v>
      </c>
      <c r="I2">
        <v>203</v>
      </c>
      <c r="J2" s="2">
        <v>42979</v>
      </c>
      <c r="K2" t="s">
        <v>4</v>
      </c>
      <c r="L2" t="s">
        <v>3</v>
      </c>
      <c r="M2" t="s">
        <v>101</v>
      </c>
      <c r="N2" t="s">
        <v>57</v>
      </c>
      <c r="O2" t="s">
        <v>57</v>
      </c>
    </row>
    <row r="3" spans="1:15" x14ac:dyDescent="0.25">
      <c r="A3" t="s">
        <v>110</v>
      </c>
      <c r="B3" t="s">
        <v>5</v>
      </c>
      <c r="C3" t="s">
        <v>17</v>
      </c>
      <c r="D3" t="s">
        <v>18</v>
      </c>
      <c r="E3" t="s">
        <v>19</v>
      </c>
      <c r="F3">
        <v>2</v>
      </c>
      <c r="G3" t="s">
        <v>47</v>
      </c>
      <c r="H3">
        <v>2.567100574060988</v>
      </c>
      <c r="I3">
        <v>21</v>
      </c>
      <c r="J3" s="2">
        <v>42979</v>
      </c>
      <c r="K3" t="s">
        <v>4</v>
      </c>
      <c r="L3" t="s">
        <v>3</v>
      </c>
      <c r="M3" t="s">
        <v>101</v>
      </c>
      <c r="N3" t="s">
        <v>57</v>
      </c>
      <c r="O3" t="s">
        <v>57</v>
      </c>
    </row>
    <row r="4" spans="1:15" x14ac:dyDescent="0.25">
      <c r="A4" t="s">
        <v>110</v>
      </c>
      <c r="B4" t="s">
        <v>5</v>
      </c>
      <c r="C4" t="s">
        <v>17</v>
      </c>
      <c r="D4" t="s">
        <v>18</v>
      </c>
      <c r="E4" t="s">
        <v>19</v>
      </c>
      <c r="F4">
        <v>3</v>
      </c>
      <c r="G4" t="s">
        <v>47</v>
      </c>
      <c r="H4">
        <v>3.644304812827482E-2</v>
      </c>
      <c r="I4">
        <v>4</v>
      </c>
      <c r="J4" s="2">
        <v>42979</v>
      </c>
      <c r="K4" t="s">
        <v>4</v>
      </c>
      <c r="L4" t="s">
        <v>3</v>
      </c>
      <c r="M4" t="s">
        <v>101</v>
      </c>
      <c r="N4" t="s">
        <v>57</v>
      </c>
      <c r="O4" t="s">
        <v>57</v>
      </c>
    </row>
    <row r="5" spans="1:15" x14ac:dyDescent="0.25">
      <c r="A5" t="s">
        <v>102</v>
      </c>
      <c r="B5" t="s">
        <v>2</v>
      </c>
      <c r="C5" t="s">
        <v>22</v>
      </c>
      <c r="D5" t="s">
        <v>20</v>
      </c>
      <c r="E5" t="s">
        <v>21</v>
      </c>
      <c r="F5">
        <v>1</v>
      </c>
      <c r="G5" t="s">
        <v>47</v>
      </c>
      <c r="H5">
        <v>19.962510301660998</v>
      </c>
      <c r="I5">
        <v>386</v>
      </c>
      <c r="J5" s="2">
        <v>42979</v>
      </c>
      <c r="K5" t="s">
        <v>3</v>
      </c>
      <c r="L5" t="s">
        <v>4</v>
      </c>
      <c r="M5" t="s">
        <v>101</v>
      </c>
      <c r="N5" t="s">
        <v>57</v>
      </c>
      <c r="O5" t="s">
        <v>57</v>
      </c>
    </row>
    <row r="6" spans="1:15" x14ac:dyDescent="0.25">
      <c r="A6" t="s">
        <v>102</v>
      </c>
      <c r="B6" t="s">
        <v>2</v>
      </c>
      <c r="C6" t="s">
        <v>22</v>
      </c>
      <c r="D6" t="s">
        <v>20</v>
      </c>
      <c r="E6" t="s">
        <v>21</v>
      </c>
      <c r="F6">
        <v>2</v>
      </c>
      <c r="G6" t="s">
        <v>47</v>
      </c>
      <c r="H6">
        <v>0.77069719147048688</v>
      </c>
      <c r="I6">
        <v>42</v>
      </c>
      <c r="J6" s="2">
        <v>42979</v>
      </c>
      <c r="K6" t="s">
        <v>3</v>
      </c>
      <c r="L6" t="s">
        <v>4</v>
      </c>
      <c r="M6" t="s">
        <v>101</v>
      </c>
      <c r="N6" t="s">
        <v>57</v>
      </c>
      <c r="O6" t="s">
        <v>57</v>
      </c>
    </row>
    <row r="7" spans="1:15" x14ac:dyDescent="0.25">
      <c r="A7" t="s">
        <v>102</v>
      </c>
      <c r="B7" t="s">
        <v>2</v>
      </c>
      <c r="C7" t="s">
        <v>22</v>
      </c>
      <c r="D7" t="s">
        <v>20</v>
      </c>
      <c r="E7" t="s">
        <v>21</v>
      </c>
      <c r="F7">
        <v>3</v>
      </c>
      <c r="G7" t="s">
        <v>47</v>
      </c>
      <c r="H7">
        <v>0.1013886404461674</v>
      </c>
      <c r="I7">
        <v>4</v>
      </c>
      <c r="J7" s="2">
        <v>42979</v>
      </c>
      <c r="K7" t="s">
        <v>3</v>
      </c>
      <c r="L7" t="s">
        <v>4</v>
      </c>
      <c r="M7" t="s">
        <v>101</v>
      </c>
      <c r="N7" t="s">
        <v>57</v>
      </c>
      <c r="O7" t="s">
        <v>57</v>
      </c>
    </row>
    <row r="8" spans="1:15" x14ac:dyDescent="0.25">
      <c r="A8" t="s">
        <v>25</v>
      </c>
      <c r="B8" t="s">
        <v>2</v>
      </c>
      <c r="C8" t="s">
        <v>23</v>
      </c>
      <c r="D8" t="s">
        <v>24</v>
      </c>
      <c r="E8" t="s">
        <v>25</v>
      </c>
      <c r="F8">
        <v>1</v>
      </c>
      <c r="G8" t="s">
        <v>47</v>
      </c>
      <c r="H8">
        <v>22.19196239025958</v>
      </c>
      <c r="I8">
        <v>393</v>
      </c>
      <c r="J8" s="2">
        <v>42979</v>
      </c>
      <c r="K8" t="s">
        <v>3</v>
      </c>
      <c r="L8" t="s">
        <v>4</v>
      </c>
      <c r="M8" t="s">
        <v>101</v>
      </c>
      <c r="N8" t="s">
        <v>57</v>
      </c>
      <c r="O8" t="s">
        <v>57</v>
      </c>
    </row>
    <row r="9" spans="1:15" x14ac:dyDescent="0.25">
      <c r="A9" t="s">
        <v>25</v>
      </c>
      <c r="B9" t="s">
        <v>2</v>
      </c>
      <c r="C9" t="s">
        <v>23</v>
      </c>
      <c r="D9" t="s">
        <v>24</v>
      </c>
      <c r="E9" t="s">
        <v>25</v>
      </c>
      <c r="F9">
        <v>2</v>
      </c>
      <c r="G9" t="s">
        <v>47</v>
      </c>
      <c r="H9">
        <v>1.306528077619447</v>
      </c>
      <c r="I9">
        <v>44</v>
      </c>
      <c r="J9" s="2">
        <v>42979</v>
      </c>
      <c r="K9" t="s">
        <v>3</v>
      </c>
      <c r="L9" t="s">
        <v>4</v>
      </c>
      <c r="M9" t="s">
        <v>101</v>
      </c>
      <c r="N9" t="s">
        <v>57</v>
      </c>
      <c r="O9" t="s">
        <v>57</v>
      </c>
    </row>
    <row r="10" spans="1:15" x14ac:dyDescent="0.25">
      <c r="A10" t="s">
        <v>25</v>
      </c>
      <c r="B10" t="s">
        <v>2</v>
      </c>
      <c r="C10" t="s">
        <v>23</v>
      </c>
      <c r="D10" t="s">
        <v>24</v>
      </c>
      <c r="E10" t="s">
        <v>25</v>
      </c>
      <c r="F10">
        <v>3</v>
      </c>
      <c r="G10" t="s">
        <v>47</v>
      </c>
      <c r="H10">
        <v>0.1171065971938013</v>
      </c>
      <c r="I10">
        <v>6</v>
      </c>
      <c r="J10" s="2">
        <v>42979</v>
      </c>
      <c r="K10" t="s">
        <v>3</v>
      </c>
      <c r="L10" t="s">
        <v>4</v>
      </c>
      <c r="M10" t="s">
        <v>101</v>
      </c>
      <c r="N10" t="s">
        <v>57</v>
      </c>
      <c r="O10" t="s">
        <v>57</v>
      </c>
    </row>
    <row r="11" spans="1:15" x14ac:dyDescent="0.25">
      <c r="A11" t="s">
        <v>28</v>
      </c>
      <c r="B11" t="s">
        <v>2</v>
      </c>
      <c r="C11" t="s">
        <v>26</v>
      </c>
      <c r="D11" t="s">
        <v>27</v>
      </c>
      <c r="E11" t="s">
        <v>28</v>
      </c>
      <c r="F11">
        <v>1</v>
      </c>
      <c r="G11" t="s">
        <v>47</v>
      </c>
      <c r="H11">
        <v>35.560142306024687</v>
      </c>
      <c r="I11">
        <v>560</v>
      </c>
      <c r="J11" s="2">
        <v>42979</v>
      </c>
      <c r="K11" t="s">
        <v>3</v>
      </c>
      <c r="L11" t="s">
        <v>4</v>
      </c>
      <c r="M11" t="s">
        <v>101</v>
      </c>
      <c r="N11" t="s">
        <v>57</v>
      </c>
      <c r="O11" t="s">
        <v>57</v>
      </c>
    </row>
    <row r="12" spans="1:15" x14ac:dyDescent="0.25">
      <c r="A12" t="s">
        <v>28</v>
      </c>
      <c r="B12" t="s">
        <v>2</v>
      </c>
      <c r="C12" t="s">
        <v>26</v>
      </c>
      <c r="D12" t="s">
        <v>27</v>
      </c>
      <c r="E12" t="s">
        <v>28</v>
      </c>
      <c r="F12">
        <v>2</v>
      </c>
      <c r="G12" t="s">
        <v>47</v>
      </c>
      <c r="H12">
        <v>10.791966313672649</v>
      </c>
      <c r="I12">
        <v>179</v>
      </c>
      <c r="J12" s="2">
        <v>42979</v>
      </c>
      <c r="K12" t="s">
        <v>3</v>
      </c>
      <c r="L12" t="s">
        <v>4</v>
      </c>
      <c r="M12" t="s">
        <v>101</v>
      </c>
      <c r="N12" t="s">
        <v>57</v>
      </c>
      <c r="O12" t="s">
        <v>57</v>
      </c>
    </row>
    <row r="13" spans="1:15" x14ac:dyDescent="0.25">
      <c r="A13" t="s">
        <v>28</v>
      </c>
      <c r="B13" t="s">
        <v>2</v>
      </c>
      <c r="C13" t="s">
        <v>26</v>
      </c>
      <c r="D13" t="s">
        <v>27</v>
      </c>
      <c r="E13" t="s">
        <v>28</v>
      </c>
      <c r="F13">
        <v>3</v>
      </c>
      <c r="G13" t="s">
        <v>47</v>
      </c>
      <c r="H13">
        <v>3.7483741054873221</v>
      </c>
      <c r="I13">
        <v>47</v>
      </c>
      <c r="J13" s="2">
        <v>42979</v>
      </c>
      <c r="K13" t="s">
        <v>3</v>
      </c>
      <c r="L13" t="s">
        <v>4</v>
      </c>
      <c r="M13" t="s">
        <v>101</v>
      </c>
      <c r="N13" t="s">
        <v>57</v>
      </c>
      <c r="O13"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Instructions</vt:lpstr>
      <vt:lpstr>RESULTS_TABLES -&gt;</vt:lpstr>
      <vt:lpstr>Yearly_Revs</vt:lpstr>
      <vt:lpstr>Oil_v_Gas Operation</vt:lpstr>
      <vt:lpstr>DAM_v_RTD_CoOptimization</vt:lpstr>
      <vt:lpstr>BACKUP -&gt;</vt:lpstr>
      <vt:lpstr>3Yr_Avg_$kWYr</vt:lpstr>
      <vt:lpstr>DAMvRTD_$kWYr</vt:lpstr>
      <vt:lpstr>FuelType_EngOnly_$kWYr</vt:lpstr>
      <vt:lpstr>Yearly_Revs!Print_Area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Downie, Ned</dc:creator>
  <cp:lastModifiedBy>Farrell, Tyler</cp:lastModifiedBy>
  <cp:lastPrinted>2020-04-28T18:42:38Z</cp:lastPrinted>
  <dcterms:created xsi:type="dcterms:W3CDTF">2020-04-27T22:39:42Z</dcterms:created>
  <dcterms:modified xsi:type="dcterms:W3CDTF">2021-04-14T14:41:11Z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{A45DD48B-DE7D-487D-A9F9-62FAA74E7AC9}</vt:lpwstr>
  </property>
</Properties>
</file>