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39" i="1" l="1"/>
  <c r="F258" i="1"/>
  <c r="F259" i="1" l="1"/>
  <c r="D259" i="1"/>
  <c r="E259" i="1"/>
  <c r="E238" i="1" l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<sst xmlns="http://schemas.openxmlformats.org/spreadsheetml/2006/main" count="252" uniqueCount="88">
  <si>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</si>
  <si>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</si>
  <si>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</si>
  <si>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</si>
  <si>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</si>
  <si>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</si>
  <si>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</si>
  <si>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</si>
  <si>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</si>
  <si>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</si>
  <si>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</si>
  <si>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</si>
  <si>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</si>
  <si>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</si>
  <si>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</si>
  <si>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</si>
  <si>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</si>
  <si>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</si>
  <si>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</si>
  <si>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</si>
  <si>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</si>
  <si>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</si>
  <si>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</si>
  <si>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</si>
  <si>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</si>
  <si>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</si>
  <si>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</si>
  <si>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</si>
  <si>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</si>
  <si>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</si>
  <si>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</si>
  <si>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</si>
  <si>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</si>
  <si>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</si>
  <si>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</si>
  <si>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</si>
  <si>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</si>
  <si>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</si>
  <si>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</si>
  <si>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</si>
  <si>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</si>
  <si>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</si>
  <si>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</si>
  <si>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</si>
  <si>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</si>
  <si>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</si>
  <si>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LEEDS PLEASANT VALLEY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</si>
  <si>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</si>
  <si>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</si>
  <si>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</si>
  <si>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</si>
  <si>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</si>
  <si>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</si>
  <si>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</si>
  <si>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</si>
  <si>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</si>
  <si>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</si>
  <si>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</si>
  <si>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</si>
  <si>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</si>
  <si>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</si>
  <si>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</si>
  <si>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</si>
  <si>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</si>
  <si>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</si>
  <si>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</si>
  <si>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</si>
  <si>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</si>
  <si>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Production Cost ($M)</t>
  </si>
  <si>
    <t>Congestion Rent ($M)</t>
  </si>
  <si>
    <t>CPV ROCK TAVERN</t>
  </si>
  <si>
    <t>NORTHPORT PILGRIM</t>
  </si>
  <si>
    <t>GOWANUS GOETHALS</t>
  </si>
  <si>
    <t>SPRAINBROOK DUNWOODIE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</si>
  <si>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</si>
  <si>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</si>
  <si>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</si>
  <si>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</si>
  <si>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</si>
  <si>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</si>
  <si>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</si>
  <si>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</si>
  <si>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</si>
  <si>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</si>
  <si>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</si>
  <si>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PROJECTED LOAD PAYMENTS [LBMP * Area Load] ($M)</t>
  </si>
  <si>
    <t>Intermediate A 2020</t>
  </si>
  <si>
    <t>Static Change 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</si>
</sst>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5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5" fontId="5" fillId="2" borderId="0" xfId="1" applyNumberFormat="1" applyFont="1" applyFill="1" applyBorder="1" applyAlignment="1" applyProtection="1">
      <alignment horizontal="right" vertical="center"/>
    </xf>
    <xf numFmtId="165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2294.93017578125</c:v>
                </c:pt>
                <c:pt idx="1">
                  <c:v>1074.989990234375</c:v>
                </c:pt>
                <c:pt idx="2">
                  <c:v>14601.23046875</c:v>
                </c:pt>
                <c:pt idx="3">
                  <c:v>2531.499755859375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3443.97998046875</c:v>
                </c:pt>
                <c:pt idx="1">
                  <c:v>1075.97998046875</c:v>
                </c:pt>
                <c:pt idx="2">
                  <c:v>14652.7412109375</c:v>
                </c:pt>
                <c:pt idx="3">
                  <c:v>2549.31005859375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1149.0498046875</c:v>
                </c:pt>
                <c:pt idx="1">
                  <c:v>0.989990234375</c:v>
                </c:pt>
                <c:pt idx="2">
                  <c:v>51.5107421875</c:v>
                </c:pt>
                <c:pt idx="3">
                  <c:v>17.810302734375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>
            <c:manualLayout>
              <c:xMode val="edge"/>
              <c:yMode val="edge"/>
              <c:x val="9.3385214007782102E-2"/>
              <c:y val="0.3459635108740398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5.000000074505806E-2</c:v>
                </c:pt>
                <c:pt idx="1">
                  <c:v>0</c:v>
                </c:pt>
                <c:pt idx="2">
                  <c:v>1.9999999552965164E-2</c:v>
                </c:pt>
                <c:pt idx="3">
                  <c:v>0</c:v>
                </c:pt>
                <c:pt idx="4">
                  <c:v>0</c:v>
                </c:pt>
                <c:pt idx="5">
                  <c:v>3.9999999105930328E-2</c:v>
                </c:pt>
                <c:pt idx="6">
                  <c:v>0.11999999731779099</c:v>
                </c:pt>
                <c:pt idx="7">
                  <c:v>0</c:v>
                </c:pt>
                <c:pt idx="8">
                  <c:v>0</c:v>
                </c:pt>
                <c:pt idx="9">
                  <c:v>0.37000000476837158</c:v>
                </c:pt>
                <c:pt idx="10">
                  <c:v>0.17000000178813934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5.000000074505806E-2</c:v>
                </c:pt>
                <c:pt idx="1">
                  <c:v>0</c:v>
                </c:pt>
                <c:pt idx="2">
                  <c:v>1.9999999552965164E-2</c:v>
                </c:pt>
                <c:pt idx="3">
                  <c:v>0</c:v>
                </c:pt>
                <c:pt idx="4">
                  <c:v>0</c:v>
                </c:pt>
                <c:pt idx="5">
                  <c:v>3.9999999105930328E-2</c:v>
                </c:pt>
                <c:pt idx="6">
                  <c:v>0.11999999731779099</c:v>
                </c:pt>
                <c:pt idx="7">
                  <c:v>0</c:v>
                </c:pt>
                <c:pt idx="8">
                  <c:v>0</c:v>
                </c:pt>
                <c:pt idx="9">
                  <c:v>0.31999999284744263</c:v>
                </c:pt>
                <c:pt idx="10">
                  <c:v>0.15999999642372131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-5.0000011920928955E-2</c:v>
                </c:pt>
                <c:pt idx="10">
                  <c:v>-1.000000536441803E-2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>
            <c:manualLayout>
              <c:xMode val="edge"/>
              <c:yMode val="edge"/>
              <c:x val="0.10449319647814596"/>
              <c:y val="0.24971402190361383"/>
            </c:manualLayout>
          </c:layout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283.9538915</c:v>
                </c:pt>
                <c:pt idx="1">
                  <c:v>34.140472305175777</c:v>
                </c:pt>
                <c:pt idx="2">
                  <c:v>1590.2652638828124</c:v>
                </c:pt>
                <c:pt idx="3">
                  <c:v>54.985665100830076</c:v>
                </c:pt>
                <c:pt idx="4">
                  <c:v>28.321490008178699</c:v>
                </c:pt>
                <c:pt idx="5">
                  <c:v>4614.0323313437493</c:v>
                </c:pt>
                <c:pt idx="6">
                  <c:v>4264.2966804875477</c:v>
                </c:pt>
                <c:pt idx="7">
                  <c:v>1.8875759713897704</c:v>
                </c:pt>
                <c:pt idx="8">
                  <c:v>1.9268620524520874</c:v>
                </c:pt>
                <c:pt idx="9">
                  <c:v>13971.53183075</c:v>
                </c:pt>
                <c:pt idx="10">
                  <c:v>4230.960626374992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239.72396162402345</c:v>
                </c:pt>
                <c:pt idx="1">
                  <c:v>31.264679000000001</c:v>
                </c:pt>
                <c:pt idx="2">
                  <c:v>1466.383944125</c:v>
                </c:pt>
                <c:pt idx="3">
                  <c:v>38.18920465258789</c:v>
                </c:pt>
                <c:pt idx="4">
                  <c:v>20.295765694824219</c:v>
                </c:pt>
                <c:pt idx="5">
                  <c:v>4935.2191732499996</c:v>
                </c:pt>
                <c:pt idx="6">
                  <c:v>4644.5177310581048</c:v>
                </c:pt>
                <c:pt idx="7">
                  <c:v>2.0516099666213989</c:v>
                </c:pt>
                <c:pt idx="8">
                  <c:v>2.0532759666213991</c:v>
                </c:pt>
                <c:pt idx="9">
                  <c:v>12722.740762625001</c:v>
                </c:pt>
                <c:pt idx="10">
                  <c:v>4026.2858603437421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-44.229929875976552</c:v>
                </c:pt>
                <c:pt idx="1">
                  <c:v>-2.875793305175776</c:v>
                </c:pt>
                <c:pt idx="2">
                  <c:v>-123.88131975781243</c:v>
                </c:pt>
                <c:pt idx="3">
                  <c:v>-16.796460448242186</c:v>
                </c:pt>
                <c:pt idx="4">
                  <c:v>-8.0257243133544804</c:v>
                </c:pt>
                <c:pt idx="5">
                  <c:v>321.18684190625027</c:v>
                </c:pt>
                <c:pt idx="6">
                  <c:v>380.22105057055705</c:v>
                </c:pt>
                <c:pt idx="7">
                  <c:v>0.16403399523162854</c:v>
                </c:pt>
                <c:pt idx="8">
                  <c:v>0.12641391416931169</c:v>
                </c:pt>
                <c:pt idx="9">
                  <c:v>-1248.7910681249996</c:v>
                </c:pt>
                <c:pt idx="10">
                  <c:v>-204.67476603124987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0031346861902012"/>
              <c:y val="0.26218726691642114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1.6000000238418579</c:v>
                </c:pt>
                <c:pt idx="1">
                  <c:v>0.1900000125169754</c:v>
                </c:pt>
                <c:pt idx="2">
                  <c:v>8.8899993896484375</c:v>
                </c:pt>
                <c:pt idx="3">
                  <c:v>0.31000000238418579</c:v>
                </c:pt>
                <c:pt idx="4">
                  <c:v>0.15999999642372131</c:v>
                </c:pt>
                <c:pt idx="5">
                  <c:v>25.840002059936523</c:v>
                </c:pt>
                <c:pt idx="6">
                  <c:v>23.889999389648438</c:v>
                </c:pt>
                <c:pt idx="7">
                  <c:v>9.9999997764825821E-3</c:v>
                </c:pt>
                <c:pt idx="8">
                  <c:v>9.9999997764825821E-3</c:v>
                </c:pt>
                <c:pt idx="9">
                  <c:v>65.970001220703125</c:v>
                </c:pt>
                <c:pt idx="10">
                  <c:v>23.670001983642578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11.340001106262207</c:v>
                </c:pt>
                <c:pt idx="1">
                  <c:v>1.4800000190734863</c:v>
                </c:pt>
                <c:pt idx="2">
                  <c:v>69.360000610351563</c:v>
                </c:pt>
                <c:pt idx="3">
                  <c:v>1.809999942779541</c:v>
                </c:pt>
                <c:pt idx="4">
                  <c:v>0.96000003814697266</c:v>
                </c:pt>
                <c:pt idx="5">
                  <c:v>233.44000244140625</c:v>
                </c:pt>
                <c:pt idx="6">
                  <c:v>219.73001098632813</c:v>
                </c:pt>
                <c:pt idx="7">
                  <c:v>9.0000003576278687E-2</c:v>
                </c:pt>
                <c:pt idx="8">
                  <c:v>8.999999612569809E-2</c:v>
                </c:pt>
                <c:pt idx="9">
                  <c:v>601.77996826171875</c:v>
                </c:pt>
                <c:pt idx="10">
                  <c:v>190.44000244140625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9.7400010824203491</c:v>
                </c:pt>
                <c:pt idx="1">
                  <c:v>1.2900000065565109</c:v>
                </c:pt>
                <c:pt idx="2">
                  <c:v>60.470001220703125</c:v>
                </c:pt>
                <c:pt idx="3">
                  <c:v>1.4999999403953552</c:v>
                </c:pt>
                <c:pt idx="4">
                  <c:v>0.80000004172325134</c:v>
                </c:pt>
                <c:pt idx="5">
                  <c:v>207.60000038146973</c:v>
                </c:pt>
                <c:pt idx="6">
                  <c:v>195.84001159667969</c:v>
                </c:pt>
                <c:pt idx="7">
                  <c:v>8.0000003799796104E-2</c:v>
                </c:pt>
                <c:pt idx="8">
                  <c:v>7.9999996349215508E-2</c:v>
                </c:pt>
                <c:pt idx="9">
                  <c:v>535.80996704101563</c:v>
                </c:pt>
                <c:pt idx="10">
                  <c:v>166.77000045776367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1120120062272672"/>
              <c:y val="0.2524989239689089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-1.3600001335144043</c:v>
                </c:pt>
                <c:pt idx="1">
                  <c:v>-1.2400000095367432</c:v>
                </c:pt>
                <c:pt idx="2">
                  <c:v>6.8600001335144043</c:v>
                </c:pt>
                <c:pt idx="3">
                  <c:v>-4.4099998474121094</c:v>
                </c:pt>
                <c:pt idx="4">
                  <c:v>3.5</c:v>
                </c:pt>
                <c:pt idx="5">
                  <c:v>17.010000228881836</c:v>
                </c:pt>
                <c:pt idx="6">
                  <c:v>16.229999542236328</c:v>
                </c:pt>
                <c:pt idx="7">
                  <c:v>5.0699996948242188</c:v>
                </c:pt>
                <c:pt idx="8">
                  <c:v>10.689999580383301</c:v>
                </c:pt>
                <c:pt idx="9">
                  <c:v>105.87000274658203</c:v>
                </c:pt>
                <c:pt idx="10">
                  <c:v>43.040000915527344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-2.5200002193450928</c:v>
                </c:pt>
                <c:pt idx="1">
                  <c:v>-1.9599999189376831</c:v>
                </c:pt>
                <c:pt idx="2">
                  <c:v>11.860000610351563</c:v>
                </c:pt>
                <c:pt idx="3">
                  <c:v>-7.4099998474121094</c:v>
                </c:pt>
                <c:pt idx="4">
                  <c:v>5.9000000953674316</c:v>
                </c:pt>
                <c:pt idx="5">
                  <c:v>28.180000305175781</c:v>
                </c:pt>
                <c:pt idx="6">
                  <c:v>27.950000762939453</c:v>
                </c:pt>
                <c:pt idx="7">
                  <c:v>8.6899995803833008</c:v>
                </c:pt>
                <c:pt idx="8">
                  <c:v>18.489999771118164</c:v>
                </c:pt>
                <c:pt idx="9">
                  <c:v>184.83000183105469</c:v>
                </c:pt>
                <c:pt idx="10">
                  <c:v>75.1300048828125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-1.1600000858306885</c:v>
                </c:pt>
                <c:pt idx="1">
                  <c:v>-0.71999990940093994</c:v>
                </c:pt>
                <c:pt idx="2">
                  <c:v>5.0000004768371582</c:v>
                </c:pt>
                <c:pt idx="3">
                  <c:v>-3</c:v>
                </c:pt>
                <c:pt idx="4">
                  <c:v>2.4000000953674316</c:v>
                </c:pt>
                <c:pt idx="5">
                  <c:v>11.170000076293945</c:v>
                </c:pt>
                <c:pt idx="6">
                  <c:v>11.720001220703125</c:v>
                </c:pt>
                <c:pt idx="7">
                  <c:v>3.619999885559082</c:v>
                </c:pt>
                <c:pt idx="8">
                  <c:v>7.8000001907348633</c:v>
                </c:pt>
                <c:pt idx="9">
                  <c:v>78.959999084472656</c:v>
                </c:pt>
                <c:pt idx="10">
                  <c:v>32.090003967285156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>
            <c:manualLayout>
              <c:xMode val="edge"/>
              <c:yMode val="edge"/>
              <c:x val="0.10006949270326616"/>
              <c:y val="0.34386942888294308"/>
            </c:manualLayout>
          </c:layout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44.569999694824219</c:v>
                </c:pt>
                <c:pt idx="1">
                  <c:v>22.680000305175781</c:v>
                </c:pt>
                <c:pt idx="2">
                  <c:v>32.709999084472656</c:v>
                </c:pt>
                <c:pt idx="3">
                  <c:v>0.73000001907348633</c:v>
                </c:pt>
                <c:pt idx="4">
                  <c:v>7.309999942779541</c:v>
                </c:pt>
                <c:pt idx="5">
                  <c:v>135.510009765625</c:v>
                </c:pt>
                <c:pt idx="6">
                  <c:v>97.889999389648438</c:v>
                </c:pt>
                <c:pt idx="7">
                  <c:v>30.370000839233398</c:v>
                </c:pt>
                <c:pt idx="8">
                  <c:v>60.300003051757813</c:v>
                </c:pt>
                <c:pt idx="9">
                  <c:v>550.8800048828125</c:v>
                </c:pt>
                <c:pt idx="10">
                  <c:v>273.52001953125</c:v>
                </c:pt>
                <c:pt idx="11" formatCode="0">
                  <c:v>1256.4700365066528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41.779998779296875</c:v>
                </c:pt>
                <c:pt idx="1">
                  <c:v>23.400001525878906</c:v>
                </c:pt>
                <c:pt idx="2">
                  <c:v>32.630001068115234</c:v>
                </c:pt>
                <c:pt idx="3">
                  <c:v>0.80000007152557373</c:v>
                </c:pt>
                <c:pt idx="4">
                  <c:v>7.7699999809265137</c:v>
                </c:pt>
                <c:pt idx="5">
                  <c:v>155.54000854492188</c:v>
                </c:pt>
                <c:pt idx="6">
                  <c:v>109.29999542236328</c:v>
                </c:pt>
                <c:pt idx="7">
                  <c:v>34.150001525878906</c:v>
                </c:pt>
                <c:pt idx="8">
                  <c:v>67.480003356933594</c:v>
                </c:pt>
                <c:pt idx="9">
                  <c:v>624.8800048828125</c:v>
                </c:pt>
                <c:pt idx="10">
                  <c:v>313.04000854492188</c:v>
                </c:pt>
                <c:pt idx="11" formatCode="0">
                  <c:v>1410.7700237035751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-2.7900009155273438</c:v>
                </c:pt>
                <c:pt idx="1">
                  <c:v>0.720001220703125</c:v>
                </c:pt>
                <c:pt idx="2">
                  <c:v>-7.9998016357421875E-2</c:v>
                </c:pt>
                <c:pt idx="3">
                  <c:v>7.0000052452087402E-2</c:v>
                </c:pt>
                <c:pt idx="4">
                  <c:v>0.46000003814697266</c:v>
                </c:pt>
                <c:pt idx="5">
                  <c:v>20.029998779296875</c:v>
                </c:pt>
                <c:pt idx="6">
                  <c:v>11.409996032714844</c:v>
                </c:pt>
                <c:pt idx="7">
                  <c:v>3.7800006866455078</c:v>
                </c:pt>
                <c:pt idx="8">
                  <c:v>7.1800003051757813</c:v>
                </c:pt>
                <c:pt idx="9">
                  <c:v>74</c:v>
                </c:pt>
                <c:pt idx="10">
                  <c:v>39.519989013671875</c:v>
                </c:pt>
                <c:pt idx="11" formatCode="0">
                  <c:v>154.2999871969223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9.1674223601420593E-2"/>
              <c:y val="0.23731668514193013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PACKARD HUNTLEY</c:v>
                </c:pt>
                <c:pt idx="3">
                  <c:v>STOLLE GARDENVILLE</c:v>
                </c:pt>
                <c:pt idx="4">
                  <c:v>GREENWOOD</c:v>
                </c:pt>
                <c:pt idx="5">
                  <c:v>EGRDNCTY 138 VALLYSTR 138 1</c:v>
                </c:pt>
                <c:pt idx="6">
                  <c:v>NORTHPORT PILGRIM</c:v>
                </c:pt>
                <c:pt idx="7">
                  <c:v>LEEDS PLEASANT VALLEY</c:v>
                </c:pt>
                <c:pt idx="8">
                  <c:v>VOLNEY SCRIBA </c:v>
                </c:pt>
                <c:pt idx="9">
                  <c:v>MOTTHAVEN RAINEY</c:v>
                </c:pt>
                <c:pt idx="10">
                  <c:v>EDIC MARCY</c:v>
                </c:pt>
                <c:pt idx="11">
                  <c:v>E179THST HELLGT ASTORIAE</c:v>
                </c:pt>
                <c:pt idx="12">
                  <c:v>GOWANUS GOETHALS</c:v>
                </c:pt>
                <c:pt idx="13">
                  <c:v>NIAGARA PACKARD</c:v>
                </c:pt>
                <c:pt idx="14">
                  <c:v>SPRAINBROOK DUNWOODIE</c:v>
                </c:pt>
                <c:pt idx="15">
                  <c:v>RAINEY VERNON</c:v>
                </c:pt>
                <c:pt idx="16">
                  <c:v>CPV ROCK TAVERN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715.8900146484375</c:v>
                </c:pt>
                <c:pt idx="1">
                  <c:v>36.84000176936388</c:v>
                </c:pt>
                <c:pt idx="2">
                  <c:v>15.340000227093697</c:v>
                </c:pt>
                <c:pt idx="3">
                  <c:v>10.699999809265137</c:v>
                </c:pt>
                <c:pt idx="4">
                  <c:v>5.7699999902397394</c:v>
                </c:pt>
                <c:pt idx="5">
                  <c:v>6.1500000953674316</c:v>
                </c:pt>
                <c:pt idx="6">
                  <c:v>4.2899999618530273</c:v>
                </c:pt>
                <c:pt idx="7">
                  <c:v>3.9300000667572021</c:v>
                </c:pt>
                <c:pt idx="8">
                  <c:v>2.2300000190734863</c:v>
                </c:pt>
                <c:pt idx="9">
                  <c:v>1.5</c:v>
                </c:pt>
                <c:pt idx="10">
                  <c:v>3.4699999839067459</c:v>
                </c:pt>
                <c:pt idx="11">
                  <c:v>1.389999995008111</c:v>
                </c:pt>
                <c:pt idx="12">
                  <c:v>0</c:v>
                </c:pt>
                <c:pt idx="13">
                  <c:v>1.2300000283867121</c:v>
                </c:pt>
                <c:pt idx="14">
                  <c:v>0.25</c:v>
                </c:pt>
                <c:pt idx="15">
                  <c:v>0.15999999642372131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PACKARD HUNTLEY</c:v>
                </c:pt>
                <c:pt idx="3">
                  <c:v>STOLLE GARDENVILLE</c:v>
                </c:pt>
                <c:pt idx="4">
                  <c:v>GREENWOOD</c:v>
                </c:pt>
                <c:pt idx="5">
                  <c:v>EGRDNCTY 138 VALLYSTR 138 1</c:v>
                </c:pt>
                <c:pt idx="6">
                  <c:v>NORTHPORT PILGRIM</c:v>
                </c:pt>
                <c:pt idx="7">
                  <c:v>LEEDS PLEASANT VALLEY</c:v>
                </c:pt>
                <c:pt idx="8">
                  <c:v>VOLNEY SCRIBA </c:v>
                </c:pt>
                <c:pt idx="9">
                  <c:v>MOTTHAVEN RAINEY</c:v>
                </c:pt>
                <c:pt idx="10">
                  <c:v>EDIC MARCY</c:v>
                </c:pt>
                <c:pt idx="11">
                  <c:v>E179THST HELLGT ASTORIAE</c:v>
                </c:pt>
                <c:pt idx="12">
                  <c:v>GOWANUS GOETHALS</c:v>
                </c:pt>
                <c:pt idx="13">
                  <c:v>NIAGARA PACKARD</c:v>
                </c:pt>
                <c:pt idx="14">
                  <c:v>SPRAINBROOK DUNWOODIE</c:v>
                </c:pt>
                <c:pt idx="15">
                  <c:v>RAINEY VERNON</c:v>
                </c:pt>
                <c:pt idx="16">
                  <c:v>CPV ROCK TAVERN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830.46002197265625</c:v>
                </c:pt>
                <c:pt idx="1">
                  <c:v>44.959998259320855</c:v>
                </c:pt>
                <c:pt idx="2">
                  <c:v>18.32000145316124</c:v>
                </c:pt>
                <c:pt idx="3">
                  <c:v>11.659999847412109</c:v>
                </c:pt>
                <c:pt idx="4">
                  <c:v>11.619999812915921</c:v>
                </c:pt>
                <c:pt idx="5">
                  <c:v>9.3500001523643732</c:v>
                </c:pt>
                <c:pt idx="6">
                  <c:v>6.0300000309944153</c:v>
                </c:pt>
                <c:pt idx="7">
                  <c:v>5.369999885559082</c:v>
                </c:pt>
                <c:pt idx="8">
                  <c:v>5.2399997711181641</c:v>
                </c:pt>
                <c:pt idx="9">
                  <c:v>3.3299999237060547</c:v>
                </c:pt>
                <c:pt idx="10">
                  <c:v>2.9000000953674316</c:v>
                </c:pt>
                <c:pt idx="11">
                  <c:v>2.0900001116096973</c:v>
                </c:pt>
                <c:pt idx="12">
                  <c:v>0.87000000476837158</c:v>
                </c:pt>
                <c:pt idx="13">
                  <c:v>0.37000000476837158</c:v>
                </c:pt>
                <c:pt idx="14">
                  <c:v>0.33000001311302185</c:v>
                </c:pt>
                <c:pt idx="15">
                  <c:v>0.21000000834465027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PACKARD HUNTLEY</c:v>
                </c:pt>
                <c:pt idx="3">
                  <c:v>STOLLE GARDENVILLE</c:v>
                </c:pt>
                <c:pt idx="4">
                  <c:v>GREENWOOD</c:v>
                </c:pt>
                <c:pt idx="5">
                  <c:v>EGRDNCTY 138 VALLYSTR 138 1</c:v>
                </c:pt>
                <c:pt idx="6">
                  <c:v>NORTHPORT PILGRIM</c:v>
                </c:pt>
                <c:pt idx="7">
                  <c:v>LEEDS PLEASANT VALLEY</c:v>
                </c:pt>
                <c:pt idx="8">
                  <c:v>VOLNEY SCRIBA </c:v>
                </c:pt>
                <c:pt idx="9">
                  <c:v>MOTTHAVEN RAINEY</c:v>
                </c:pt>
                <c:pt idx="10">
                  <c:v>EDIC MARCY</c:v>
                </c:pt>
                <c:pt idx="11">
                  <c:v>E179THST HELLGT ASTORIAE</c:v>
                </c:pt>
                <c:pt idx="12">
                  <c:v>GOWANUS GOETHALS</c:v>
                </c:pt>
                <c:pt idx="13">
                  <c:v>NIAGARA PACKARD</c:v>
                </c:pt>
                <c:pt idx="14">
                  <c:v>SPRAINBROOK DUNWOODIE</c:v>
                </c:pt>
                <c:pt idx="15">
                  <c:v>RAINEY VERNON</c:v>
                </c:pt>
                <c:pt idx="16">
                  <c:v>CPV ROCK TAVERN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114.57000732421875</c:v>
                </c:pt>
                <c:pt idx="1">
                  <c:v>8.119996489956975</c:v>
                </c:pt>
                <c:pt idx="2">
                  <c:v>2.980001226067543</c:v>
                </c:pt>
                <c:pt idx="3">
                  <c:v>0.96000003814697266</c:v>
                </c:pt>
                <c:pt idx="4">
                  <c:v>5.8499998226761818</c:v>
                </c:pt>
                <c:pt idx="5">
                  <c:v>3.2000000569969416</c:v>
                </c:pt>
                <c:pt idx="6">
                  <c:v>1.7400000691413879</c:v>
                </c:pt>
                <c:pt idx="7">
                  <c:v>1.4399998188018799</c:v>
                </c:pt>
                <c:pt idx="8">
                  <c:v>3.0099997520446777</c:v>
                </c:pt>
                <c:pt idx="9">
                  <c:v>1.8299999237060547</c:v>
                </c:pt>
                <c:pt idx="10">
                  <c:v>-0.56999988853931427</c:v>
                </c:pt>
                <c:pt idx="11">
                  <c:v>0.70000011660158634</c:v>
                </c:pt>
                <c:pt idx="12">
                  <c:v>0.87000000476837158</c:v>
                </c:pt>
                <c:pt idx="13">
                  <c:v>-0.86000002361834049</c:v>
                </c:pt>
                <c:pt idx="14">
                  <c:v>8.0000013113021851E-2</c:v>
                </c:pt>
                <c:pt idx="15">
                  <c:v>5.0000011920928955E-2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7.1298651605354507E-2"/>
              <c:y val="0.3733738608473122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17211.66015625</c:v>
                </c:pt>
                <c:pt idx="1">
                  <c:v>4925.9501953125</c:v>
                </c:pt>
                <c:pt idx="2">
                  <c:v>28184.349609375</c:v>
                </c:pt>
                <c:pt idx="3">
                  <c:v>8685.91015625</c:v>
                </c:pt>
                <c:pt idx="4">
                  <c:v>3431.35009765625</c:v>
                </c:pt>
                <c:pt idx="5">
                  <c:v>12262.8701171875</c:v>
                </c:pt>
                <c:pt idx="6">
                  <c:v>9766.6494140625</c:v>
                </c:pt>
                <c:pt idx="7">
                  <c:v>11372.189453125</c:v>
                </c:pt>
                <c:pt idx="8">
                  <c:v>73.739997863769531</c:v>
                </c:pt>
                <c:pt idx="9">
                  <c:v>27246.2890625</c:v>
                </c:pt>
                <c:pt idx="10">
                  <c:v>9363.830078125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17252.849609375</c:v>
                </c:pt>
                <c:pt idx="1">
                  <c:v>4956.5302734375</c:v>
                </c:pt>
                <c:pt idx="2">
                  <c:v>28023.66796875</c:v>
                </c:pt>
                <c:pt idx="3">
                  <c:v>8658.8798828125</c:v>
                </c:pt>
                <c:pt idx="4">
                  <c:v>3417.58984375</c:v>
                </c:pt>
                <c:pt idx="5">
                  <c:v>13036.6796875</c:v>
                </c:pt>
                <c:pt idx="6">
                  <c:v>10632.8798828125</c:v>
                </c:pt>
                <c:pt idx="7">
                  <c:v>11371.76953125</c:v>
                </c:pt>
                <c:pt idx="8">
                  <c:v>74.019996643066406</c:v>
                </c:pt>
                <c:pt idx="9">
                  <c:v>25180.439453125</c:v>
                </c:pt>
                <c:pt idx="10">
                  <c:v>8987.9296875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41.189453125</c:v>
                </c:pt>
                <c:pt idx="1">
                  <c:v>30.580078125</c:v>
                </c:pt>
                <c:pt idx="2">
                  <c:v>-160.681640625</c:v>
                </c:pt>
                <c:pt idx="3">
                  <c:v>-27.0302734375</c:v>
                </c:pt>
                <c:pt idx="4">
                  <c:v>-13.76025390625</c:v>
                </c:pt>
                <c:pt idx="5">
                  <c:v>773.8095703125</c:v>
                </c:pt>
                <c:pt idx="6">
                  <c:v>866.23046875</c:v>
                </c:pt>
                <c:pt idx="7">
                  <c:v>-0.419921875</c:v>
                </c:pt>
                <c:pt idx="8">
                  <c:v>0.279998779296875</c:v>
                </c:pt>
                <c:pt idx="9">
                  <c:v>-2065.849609375</c:v>
                </c:pt>
                <c:pt idx="10">
                  <c:v>-375.900390625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6381352079506452E-2"/>
              <c:y val="0.34018196011282315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348242695888307"/>
          <c:y val="0.10530383763549671"/>
          <c:w val="0.73047318973476461"/>
          <c:h val="0.579122507740249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1347.030029296875</c:v>
                </c:pt>
                <c:pt idx="1">
                  <c:v>2393.679931640625</c:v>
                </c:pt>
                <c:pt idx="2">
                  <c:v>4222.41015625</c:v>
                </c:pt>
                <c:pt idx="3">
                  <c:v>1277.4000244140625</c:v>
                </c:pt>
                <c:pt idx="4">
                  <c:v>-4364.6298828125</c:v>
                </c:pt>
                <c:pt idx="5">
                  <c:v>1079.7000732421875</c:v>
                </c:pt>
                <c:pt idx="6">
                  <c:v>70.029998779296875</c:v>
                </c:pt>
                <c:pt idx="7">
                  <c:v>6340.48046875</c:v>
                </c:pt>
                <c:pt idx="8">
                  <c:v>10335.6103515625</c:v>
                </c:pt>
                <c:pt idx="9">
                  <c:v>1004.1100463867188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1499.1099853515625</c:v>
                </c:pt>
                <c:pt idx="1">
                  <c:v>2425.050048828125</c:v>
                </c:pt>
                <c:pt idx="2">
                  <c:v>4287.7802734375</c:v>
                </c:pt>
                <c:pt idx="3">
                  <c:v>1410.820068359375</c:v>
                </c:pt>
                <c:pt idx="4">
                  <c:v>-4195.68017578125</c:v>
                </c:pt>
                <c:pt idx="5">
                  <c:v>1192.1099853515625</c:v>
                </c:pt>
                <c:pt idx="6">
                  <c:v>195.86000061035156</c:v>
                </c:pt>
                <c:pt idx="7">
                  <c:v>6449.10986328125</c:v>
                </c:pt>
                <c:pt idx="8">
                  <c:v>10333.669921875</c:v>
                </c:pt>
                <c:pt idx="9">
                  <c:v>1004.0900268554688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152.0799560546875</c:v>
                </c:pt>
                <c:pt idx="1">
                  <c:v>31.3701171875</c:v>
                </c:pt>
                <c:pt idx="2">
                  <c:v>65.3701171875</c:v>
                </c:pt>
                <c:pt idx="3">
                  <c:v>133.4200439453125</c:v>
                </c:pt>
                <c:pt idx="4">
                  <c:v>168.94970703125</c:v>
                </c:pt>
                <c:pt idx="5">
                  <c:v>112.409912109375</c:v>
                </c:pt>
                <c:pt idx="6">
                  <c:v>125.83000183105469</c:v>
                </c:pt>
                <c:pt idx="7">
                  <c:v>108.62939453125</c:v>
                </c:pt>
                <c:pt idx="8">
                  <c:v>-1.9404296875</c:v>
                </c:pt>
                <c:pt idx="9">
                  <c:v>-2.001953125E-2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9.4156811085671421E-2"/>
              <c:y val="0.3280926454090318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6061406682272821"/>
              <c:y val="0.25924221144367593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314.72998046875</c:v>
                </c:pt>
                <c:pt idx="1">
                  <c:v>93.069992065429688</c:v>
                </c:pt>
                <c:pt idx="2">
                  <c:v>574.8499755859375</c:v>
                </c:pt>
                <c:pt idx="3">
                  <c:v>175.99000549316406</c:v>
                </c:pt>
                <c:pt idx="4">
                  <c:v>72.260002136230469</c:v>
                </c:pt>
                <c:pt idx="5">
                  <c:v>415.29000854492188</c:v>
                </c:pt>
                <c:pt idx="6">
                  <c:v>300.66000366210938</c:v>
                </c:pt>
                <c:pt idx="7">
                  <c:v>407.3800048828125</c:v>
                </c:pt>
                <c:pt idx="8">
                  <c:v>2.6699998378753662</c:v>
                </c:pt>
                <c:pt idx="9">
                  <c:v>958.72003173828125</c:v>
                </c:pt>
                <c:pt idx="10">
                  <c:v>347.30999755859375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574.32000732421875</c:v>
                </c:pt>
                <c:pt idx="1">
                  <c:v>162.1199951171875</c:v>
                </c:pt>
                <c:pt idx="2">
                  <c:v>956.30999755859375</c:v>
                </c:pt>
                <c:pt idx="3">
                  <c:v>293.23001098632813</c:v>
                </c:pt>
                <c:pt idx="4">
                  <c:v>122.51000213623047</c:v>
                </c:pt>
                <c:pt idx="5">
                  <c:v>687.97998046875</c:v>
                </c:pt>
                <c:pt idx="6">
                  <c:v>530.16998291015625</c:v>
                </c:pt>
                <c:pt idx="7">
                  <c:v>595.52996826171875</c:v>
                </c:pt>
                <c:pt idx="8">
                  <c:v>4.0999999046325684</c:v>
                </c:pt>
                <c:pt idx="9">
                  <c:v>1373.239990234375</c:v>
                </c:pt>
                <c:pt idx="10">
                  <c:v>513.83001708984375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259.59002685546875</c:v>
                </c:pt>
                <c:pt idx="1">
                  <c:v>69.050003051757813</c:v>
                </c:pt>
                <c:pt idx="2">
                  <c:v>381.46002197265625</c:v>
                </c:pt>
                <c:pt idx="3">
                  <c:v>117.24000549316406</c:v>
                </c:pt>
                <c:pt idx="4">
                  <c:v>50.25</c:v>
                </c:pt>
                <c:pt idx="5">
                  <c:v>272.68997192382813</c:v>
                </c:pt>
                <c:pt idx="6">
                  <c:v>229.50997924804688</c:v>
                </c:pt>
                <c:pt idx="7">
                  <c:v>188.14996337890625</c:v>
                </c:pt>
                <c:pt idx="8">
                  <c:v>1.4300000667572021</c:v>
                </c:pt>
                <c:pt idx="9">
                  <c:v>414.51995849609375</c:v>
                </c:pt>
                <c:pt idx="10">
                  <c:v>166.52001953125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0.10396910177245303"/>
              <c:y val="0.25622200883426155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280.83999633789063</c:v>
                </c:pt>
                <c:pt idx="1">
                  <c:v>191.13999938964844</c:v>
                </c:pt>
                <c:pt idx="2">
                  <c:v>323.87997436523438</c:v>
                </c:pt>
                <c:pt idx="3">
                  <c:v>124.72999572753906</c:v>
                </c:pt>
                <c:pt idx="4">
                  <c:v>153.6199951171875</c:v>
                </c:pt>
                <c:pt idx="5">
                  <c:v>414.9000244140625</c:v>
                </c:pt>
                <c:pt idx="6">
                  <c:v>327.3800048828125</c:v>
                </c:pt>
                <c:pt idx="7">
                  <c:v>97.610000610351563</c:v>
                </c:pt>
                <c:pt idx="8">
                  <c:v>199.58999633789063</c:v>
                </c:pt>
                <c:pt idx="9">
                  <c:v>1808.669921875</c:v>
                </c:pt>
                <c:pt idx="10">
                  <c:v>781.95001220703125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506.54998779296875</c:v>
                </c:pt>
                <c:pt idx="1">
                  <c:v>337.08999633789063</c:v>
                </c:pt>
                <c:pt idx="2">
                  <c:v>561.5</c:v>
                </c:pt>
                <c:pt idx="3">
                  <c:v>208.45999145507813</c:v>
                </c:pt>
                <c:pt idx="4">
                  <c:v>255.46000671386719</c:v>
                </c:pt>
                <c:pt idx="5">
                  <c:v>626.1199951171875</c:v>
                </c:pt>
                <c:pt idx="6">
                  <c:v>498.01998901367188</c:v>
                </c:pt>
                <c:pt idx="7">
                  <c:v>147.3900146484375</c:v>
                </c:pt>
                <c:pt idx="8">
                  <c:v>303.29000854492188</c:v>
                </c:pt>
                <c:pt idx="9">
                  <c:v>2759.550048828125</c:v>
                </c:pt>
                <c:pt idx="10">
                  <c:v>1177.239990234375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225.70999145507813</c:v>
                </c:pt>
                <c:pt idx="1">
                  <c:v>145.94999694824219</c:v>
                </c:pt>
                <c:pt idx="2">
                  <c:v>237.62002563476563</c:v>
                </c:pt>
                <c:pt idx="3">
                  <c:v>83.729995727539063</c:v>
                </c:pt>
                <c:pt idx="4">
                  <c:v>101.84001159667969</c:v>
                </c:pt>
                <c:pt idx="5">
                  <c:v>211.219970703125</c:v>
                </c:pt>
                <c:pt idx="6">
                  <c:v>170.63998413085938</c:v>
                </c:pt>
                <c:pt idx="7">
                  <c:v>49.780014038085938</c:v>
                </c:pt>
                <c:pt idx="8">
                  <c:v>103.70001220703125</c:v>
                </c:pt>
                <c:pt idx="9">
                  <c:v>950.880126953125</c:v>
                </c:pt>
                <c:pt idx="10">
                  <c:v>395.28997802734375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0628132309456152"/>
              <c:y val="0.3174042137951774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78.800003051757813</c:v>
                </c:pt>
                <c:pt idx="1">
                  <c:v>0.17999999225139618</c:v>
                </c:pt>
                <c:pt idx="2">
                  <c:v>393.69000244140625</c:v>
                </c:pt>
                <c:pt idx="3">
                  <c:v>0.27000001072883606</c:v>
                </c:pt>
                <c:pt idx="4">
                  <c:v>0.18000000715255737</c:v>
                </c:pt>
                <c:pt idx="5">
                  <c:v>320.76998901367188</c:v>
                </c:pt>
                <c:pt idx="6">
                  <c:v>21.079999923706055</c:v>
                </c:pt>
                <c:pt idx="7">
                  <c:v>332.81997680664063</c:v>
                </c:pt>
                <c:pt idx="8">
                  <c:v>3.9999999105930328E-2</c:v>
                </c:pt>
                <c:pt idx="9">
                  <c:v>69.75</c:v>
                </c:pt>
                <c:pt idx="10">
                  <c:v>368.26998901367188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88.080001831054688</c:v>
                </c:pt>
                <c:pt idx="1">
                  <c:v>0.16999998688697815</c:v>
                </c:pt>
                <c:pt idx="2">
                  <c:v>229.91000366210938</c:v>
                </c:pt>
                <c:pt idx="3">
                  <c:v>0.20000000298023224</c:v>
                </c:pt>
                <c:pt idx="4">
                  <c:v>0.12999999523162842</c:v>
                </c:pt>
                <c:pt idx="5">
                  <c:v>322.29998779296875</c:v>
                </c:pt>
                <c:pt idx="6">
                  <c:v>22.920000076293945</c:v>
                </c:pt>
                <c:pt idx="7">
                  <c:v>332.81997680664063</c:v>
                </c:pt>
                <c:pt idx="8">
                  <c:v>3.9999999105930328E-2</c:v>
                </c:pt>
                <c:pt idx="9">
                  <c:v>63.299999237060547</c:v>
                </c:pt>
                <c:pt idx="10">
                  <c:v>367.20001220703125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9.279998779296875</c:v>
                </c:pt>
                <c:pt idx="1">
                  <c:v>-1.000000536441803E-2</c:v>
                </c:pt>
                <c:pt idx="2">
                  <c:v>-163.77999877929688</c:v>
                </c:pt>
                <c:pt idx="3">
                  <c:v>-7.0000007748603821E-2</c:v>
                </c:pt>
                <c:pt idx="4">
                  <c:v>-5.0000011920928955E-2</c:v>
                </c:pt>
                <c:pt idx="5">
                  <c:v>1.529998779296875</c:v>
                </c:pt>
                <c:pt idx="6">
                  <c:v>1.8400001525878906</c:v>
                </c:pt>
                <c:pt idx="7">
                  <c:v>0</c:v>
                </c:pt>
                <c:pt idx="8">
                  <c:v>0</c:v>
                </c:pt>
                <c:pt idx="9">
                  <c:v>-6.4500007629394531</c:v>
                </c:pt>
                <c:pt idx="10">
                  <c:v>-1.069976806640625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9.6379918353681857E-2"/>
              <c:y val="0.31336621300324419"/>
            </c:manualLayout>
          </c:layout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18.051923611111075</c:v>
                </c:pt>
                <c:pt idx="1">
                  <c:v>19.263924294171268</c:v>
                </c:pt>
                <c:pt idx="2">
                  <c:v>20.661766962659332</c:v>
                </c:pt>
                <c:pt idx="3">
                  <c:v>20.634278802367994</c:v>
                </c:pt>
                <c:pt idx="4">
                  <c:v>22.825301912568349</c:v>
                </c:pt>
                <c:pt idx="5">
                  <c:v>34.283683743169341</c:v>
                </c:pt>
                <c:pt idx="6">
                  <c:v>33.717210724043646</c:v>
                </c:pt>
                <c:pt idx="7">
                  <c:v>34.062365664845181</c:v>
                </c:pt>
                <c:pt idx="8">
                  <c:v>34.178647654827039</c:v>
                </c:pt>
                <c:pt idx="9">
                  <c:v>34.566393784153021</c:v>
                </c:pt>
                <c:pt idx="10">
                  <c:v>36.746663137522752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32.471367372495514</c:v>
                </c:pt>
                <c:pt idx="1">
                  <c:v>33.536233151184035</c:v>
                </c:pt>
                <c:pt idx="2">
                  <c:v>35.518676684881619</c:v>
                </c:pt>
                <c:pt idx="3">
                  <c:v>34.412773907103734</c:v>
                </c:pt>
                <c:pt idx="4">
                  <c:v>37.704906762295295</c:v>
                </c:pt>
                <c:pt idx="5">
                  <c:v>51.585623861566496</c:v>
                </c:pt>
                <c:pt idx="6">
                  <c:v>50.693074112021883</c:v>
                </c:pt>
                <c:pt idx="7">
                  <c:v>51.153768897996294</c:v>
                </c:pt>
                <c:pt idx="8">
                  <c:v>51.308248633879572</c:v>
                </c:pt>
                <c:pt idx="9">
                  <c:v>52.025971766848677</c:v>
                </c:pt>
                <c:pt idx="10">
                  <c:v>54.634349840619244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14.419443761384439</c:v>
                </c:pt>
                <c:pt idx="1">
                  <c:v>14.272308857012767</c:v>
                </c:pt>
                <c:pt idx="2">
                  <c:v>14.856909722222287</c:v>
                </c:pt>
                <c:pt idx="3">
                  <c:v>13.77849510473574</c:v>
                </c:pt>
                <c:pt idx="4">
                  <c:v>14.879604849726945</c:v>
                </c:pt>
                <c:pt idx="5">
                  <c:v>17.301940118397155</c:v>
                </c:pt>
                <c:pt idx="6">
                  <c:v>16.975863387978237</c:v>
                </c:pt>
                <c:pt idx="7">
                  <c:v>17.091403233151112</c:v>
                </c:pt>
                <c:pt idx="8">
                  <c:v>17.129600979052533</c:v>
                </c:pt>
                <c:pt idx="9">
                  <c:v>17.459577982695656</c:v>
                </c:pt>
                <c:pt idx="10">
                  <c:v>17.887686703096492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0057036064768896"/>
              <c:y val="0.33673110403063938"/>
            </c:manualLayout>
          </c:layout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0602185926443985"/>
              <c:y val="0.26536119441532002"/>
            </c:manualLayout>
          </c:layout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Intermediate A 2020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1200.7100830078125</c:v>
                </c:pt>
                <c:pt idx="1">
                  <c:v>149.46000671386719</c:v>
                </c:pt>
                <c:pt idx="2">
                  <c:v>835.6500244140625</c:v>
                </c:pt>
                <c:pt idx="3">
                  <c:v>70.19000244140625</c:v>
                </c:pt>
                <c:pt idx="4">
                  <c:v>82.849998474121094</c:v>
                </c:pt>
                <c:pt idx="5">
                  <c:v>851.489990234375</c:v>
                </c:pt>
                <c:pt idx="6">
                  <c:v>830.26995849609375</c:v>
                </c:pt>
                <c:pt idx="7">
                  <c:v>1301.0899658203125</c:v>
                </c:pt>
                <c:pt idx="8">
                  <c:v>0.92000001668930054</c:v>
                </c:pt>
                <c:pt idx="9">
                  <c:v>3562.7998046875</c:v>
                </c:pt>
                <c:pt idx="10">
                  <c:v>4198.68994140625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Static Change A 2020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1340.4000244140625</c:v>
                </c:pt>
                <c:pt idx="1">
                  <c:v>215.87001037597656</c:v>
                </c:pt>
                <c:pt idx="2">
                  <c:v>976.760009765625</c:v>
                </c:pt>
                <c:pt idx="3">
                  <c:v>68.30999755859375</c:v>
                </c:pt>
                <c:pt idx="4">
                  <c:v>83.8800048828125</c:v>
                </c:pt>
                <c:pt idx="5">
                  <c:v>874.739990234375</c:v>
                </c:pt>
                <c:pt idx="6">
                  <c:v>828.22998046875</c:v>
                </c:pt>
                <c:pt idx="7">
                  <c:v>1301.1400146484375</c:v>
                </c:pt>
                <c:pt idx="8">
                  <c:v>0.96000003814697266</c:v>
                </c:pt>
                <c:pt idx="9">
                  <c:v>2863.58984375</c:v>
                </c:pt>
                <c:pt idx="10">
                  <c:v>4129.43017578125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139.68994140625</c:v>
                </c:pt>
                <c:pt idx="1">
                  <c:v>66.410003662109375</c:v>
                </c:pt>
                <c:pt idx="2">
                  <c:v>141.1099853515625</c:v>
                </c:pt>
                <c:pt idx="3">
                  <c:v>-1.8800048828125</c:v>
                </c:pt>
                <c:pt idx="4">
                  <c:v>1.0300064086914063</c:v>
                </c:pt>
                <c:pt idx="5">
                  <c:v>23.25</c:v>
                </c:pt>
                <c:pt idx="6">
                  <c:v>-2.03997802734375</c:v>
                </c:pt>
                <c:pt idx="7">
                  <c:v>5.0048828125E-2</c:v>
                </c:pt>
                <c:pt idx="8">
                  <c:v>4.0000021457672119E-2</c:v>
                </c:pt>
                <c:pt idx="9">
                  <c:v>-699.2099609375</c:v>
                </c:pt>
                <c:pt idx="10">
                  <c:v>-69.259765625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1006617903169628"/>
              <c:y val="0.28523045718636558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603248</xdr:colOff>
      <xdr:row>65</xdr:row>
      <xdr:rowOff>112182</xdr:rowOff>
    </xdr:from>
    <xdr:to>
      <xdr:col>22</xdr:col>
      <xdr:colOff>444499</xdr:colOff>
      <xdr:row>85</xdr:row>
      <xdr:rowOff>63500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22</xdr:col>
      <xdr:colOff>465666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22</xdr:col>
      <xdr:colOff>465666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570440</xdr:colOff>
      <xdr:row>145</xdr:row>
      <xdr:rowOff>187325</xdr:rowOff>
    </xdr:from>
    <xdr:to>
      <xdr:col>23</xdr:col>
      <xdr:colOff>74082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22</xdr:col>
      <xdr:colOff>465666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23</xdr:col>
      <xdr:colOff>95250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23</xdr:col>
      <xdr:colOff>105833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557740</xdr:colOff>
      <xdr:row>205</xdr:row>
      <xdr:rowOff>143932</xdr:rowOff>
    </xdr:from>
    <xdr:to>
      <xdr:col>23</xdr:col>
      <xdr:colOff>116416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23</xdr:col>
      <xdr:colOff>116417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557741</xdr:colOff>
      <xdr:row>242</xdr:row>
      <xdr:rowOff>198967</xdr:rowOff>
    </xdr:from>
    <xdr:to>
      <xdr:col>23</xdr:col>
      <xdr:colOff>126999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23</xdr:col>
      <xdr:colOff>148167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23" zoomScale="90" zoomScaleNormal="90" workbookViewId="0">
      <selection activeCell="F240" sqref="F240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23.42578125" style="29" bestFit="1" customWidth="1"/>
    <col min="5" max="5" width="1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86</v>
      </c>
      <c r="E5" s="7" t="s">
        <v>87</v>
      </c>
      <c r="F5" s="7" t="s">
        <v>74</v>
      </c>
    </row>
    <row r="6" spans="3:6" ht="17.25" thickTop="1" x14ac:dyDescent="0.3">
      <c r="C6" s="1" t="s">
        <v>27</v>
      </c>
      <c r="D6" s="9">
        <v>44.569999694824219</v>
      </c>
      <c r="E6" s="26">
        <v>41.779998779296875</v>
      </c>
      <c r="F6" s="26">
        <f>E6-D6</f>
        <v>-2.7900009155273438</v>
      </c>
    </row>
    <row r="7" spans="3:6" x14ac:dyDescent="0.3">
      <c r="C7" s="1" t="s">
        <v>60</v>
      </c>
      <c r="D7" s="9">
        <v>22.680000305175781</v>
      </c>
      <c r="E7" s="26">
        <v>23.400001525878906</v>
      </c>
      <c r="F7" s="26">
        <f t="shared" ref="F7:F16" si="0">E7-D7</f>
        <v>0.720001220703125</v>
      </c>
    </row>
    <row r="8" spans="3:6" x14ac:dyDescent="0.3">
      <c r="C8" s="1" t="s">
        <v>28</v>
      </c>
      <c r="D8" s="9">
        <v>32.709999084472656</v>
      </c>
      <c r="E8" s="26">
        <v>32.630001068115234</v>
      </c>
      <c r="F8" s="26">
        <f t="shared" si="0"/>
        <v>-7.9998016357421875E-2</v>
      </c>
    </row>
    <row r="9" spans="3:6" x14ac:dyDescent="0.3">
      <c r="C9" s="1" t="s">
        <v>29</v>
      </c>
      <c r="D9" s="9">
        <v>0.73000001907348633</v>
      </c>
      <c r="E9" s="26">
        <v>0.80000007152557373</v>
      </c>
      <c r="F9" s="26">
        <f t="shared" si="0"/>
        <v>7.0000052452087402E-2</v>
      </c>
    </row>
    <row r="10" spans="3:6" x14ac:dyDescent="0.3">
      <c r="C10" s="1" t="s">
        <v>30</v>
      </c>
      <c r="D10" s="9">
        <v>7.309999942779541</v>
      </c>
      <c r="E10" s="26">
        <v>7.7699999809265137</v>
      </c>
      <c r="F10" s="26">
        <f t="shared" si="0"/>
        <v>0.46000003814697266</v>
      </c>
    </row>
    <row r="11" spans="3:6" x14ac:dyDescent="0.3">
      <c r="C11" s="1" t="s">
        <v>31</v>
      </c>
      <c r="D11" s="9">
        <v>135.510009765625</v>
      </c>
      <c r="E11" s="26">
        <v>155.54000854492188</v>
      </c>
      <c r="F11" s="26">
        <f t="shared" si="0"/>
        <v>20.029998779296875</v>
      </c>
    </row>
    <row r="12" spans="3:6" x14ac:dyDescent="0.3">
      <c r="C12" s="1" t="s">
        <v>32</v>
      </c>
      <c r="D12" s="9">
        <v>97.889999389648438</v>
      </c>
      <c r="E12" s="26">
        <v>109.29999542236328</v>
      </c>
      <c r="F12" s="26">
        <f t="shared" si="0"/>
        <v>11.409996032714844</v>
      </c>
    </row>
    <row r="13" spans="3:6" x14ac:dyDescent="0.3">
      <c r="C13" s="1" t="s">
        <v>33</v>
      </c>
      <c r="D13" s="9">
        <v>30.370000839233398</v>
      </c>
      <c r="E13" s="26">
        <v>34.150001525878906</v>
      </c>
      <c r="F13" s="26">
        <f t="shared" si="0"/>
        <v>3.7800006866455078</v>
      </c>
    </row>
    <row r="14" spans="3:6" x14ac:dyDescent="0.3">
      <c r="C14" s="1" t="s">
        <v>34</v>
      </c>
      <c r="D14" s="9">
        <v>60.300003051757813</v>
      </c>
      <c r="E14" s="26">
        <v>67.480003356933594</v>
      </c>
      <c r="F14" s="26">
        <f t="shared" si="0"/>
        <v>7.1800003051757813</v>
      </c>
    </row>
    <row r="15" spans="3:6" x14ac:dyDescent="0.3">
      <c r="C15" s="1" t="s">
        <v>35</v>
      </c>
      <c r="D15" s="9">
        <v>550.8800048828125</v>
      </c>
      <c r="E15" s="26">
        <v>624.8800048828125</v>
      </c>
      <c r="F15" s="26">
        <f t="shared" si="0"/>
        <v>74</v>
      </c>
    </row>
    <row r="16" spans="3:6" ht="17.25" thickBot="1" x14ac:dyDescent="0.35">
      <c r="C16" s="1" t="s">
        <v>36</v>
      </c>
      <c r="D16" s="9">
        <v>273.52001953125</v>
      </c>
      <c r="E16" s="26">
        <v>313.04000854492188</v>
      </c>
      <c r="F16" s="26">
        <f t="shared" si="0"/>
        <v>39.519989013671875</v>
      </c>
    </row>
    <row r="17" spans="3:6" ht="18" thickTop="1" thickBot="1" x14ac:dyDescent="0.3">
      <c r="C17" s="19" t="s">
        <v>37</v>
      </c>
      <c r="D17" s="7">
        <f t="shared" ref="D17:F17" si="1">SUM(D6:D16)</f>
        <v>1256.4700365066528</v>
      </c>
      <c r="E17" s="7">
        <f t="shared" si="1"/>
        <v>1410.7700237035751</v>
      </c>
      <c r="F17" s="7">
        <f t="shared" si="1"/>
        <v>154.2999871969223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Intermediate A 2020</v>
      </c>
      <c r="E24" s="7" t="str">
        <f>$E$5</f>
        <v>Static Change A 2020</v>
      </c>
      <c r="F24" s="7" t="s">
        <v>74</v>
      </c>
    </row>
    <row r="25" spans="3:6" ht="17.25" thickTop="1" x14ac:dyDescent="0.3">
      <c r="C25" s="1" t="s">
        <v>27</v>
      </c>
      <c r="D25" s="9">
        <v>19.470001220703125</v>
      </c>
      <c r="E25" s="26">
        <v>27.900001525878906</v>
      </c>
      <c r="F25" s="26">
        <f>E25-D25</f>
        <v>8.4300003051757813</v>
      </c>
    </row>
    <row r="26" spans="3:6" x14ac:dyDescent="0.3">
      <c r="C26" s="1" t="s">
        <v>60</v>
      </c>
      <c r="D26" s="9">
        <v>37.870002746582031</v>
      </c>
      <c r="E26" s="26">
        <v>39.400001525878906</v>
      </c>
      <c r="F26" s="26">
        <f t="shared" ref="F26:F43" si="2">E26-D26</f>
        <v>1.529998779296875</v>
      </c>
    </row>
    <row r="27" spans="3:6" x14ac:dyDescent="0.3">
      <c r="C27" s="1" t="s">
        <v>28</v>
      </c>
      <c r="D27" s="9">
        <v>266.97998046875</v>
      </c>
      <c r="E27" s="26">
        <v>319.54000854492188</v>
      </c>
      <c r="F27" s="26">
        <f t="shared" si="2"/>
        <v>52.560028076171875</v>
      </c>
    </row>
    <row r="28" spans="3:6" x14ac:dyDescent="0.3">
      <c r="C28" s="1" t="s">
        <v>29</v>
      </c>
      <c r="D28" s="9">
        <v>3.6500000953674316</v>
      </c>
      <c r="E28" s="26">
        <v>4.3299999237060547</v>
      </c>
      <c r="F28" s="26">
        <f t="shared" si="2"/>
        <v>0.67999982833862305</v>
      </c>
    </row>
    <row r="29" spans="3:6" x14ac:dyDescent="0.3">
      <c r="C29" s="1" t="s">
        <v>30</v>
      </c>
      <c r="D29" s="9">
        <v>2.6499998569488525</v>
      </c>
      <c r="E29" s="26">
        <v>2.9900000095367432</v>
      </c>
      <c r="F29" s="26">
        <f t="shared" si="2"/>
        <v>0.34000015258789063</v>
      </c>
    </row>
    <row r="30" spans="3:6" x14ac:dyDescent="0.3">
      <c r="C30" s="1" t="s">
        <v>31</v>
      </c>
      <c r="D30" s="9">
        <v>340.5</v>
      </c>
      <c r="E30" s="26">
        <v>576.97998046875</v>
      </c>
      <c r="F30" s="26">
        <f t="shared" si="2"/>
        <v>236.47998046875</v>
      </c>
    </row>
    <row r="31" spans="3:6" x14ac:dyDescent="0.3">
      <c r="C31" s="1" t="s">
        <v>32</v>
      </c>
      <c r="D31" s="9">
        <v>273.04000854492188</v>
      </c>
      <c r="E31" s="26">
        <v>497.5</v>
      </c>
      <c r="F31" s="26">
        <f t="shared" si="2"/>
        <v>224.45999145507813</v>
      </c>
    </row>
    <row r="32" spans="3:6" x14ac:dyDescent="0.3">
      <c r="C32" s="1" t="s">
        <v>33</v>
      </c>
      <c r="D32" s="9">
        <v>91.599998474121094</v>
      </c>
      <c r="E32" s="26">
        <v>91.67999267578125</v>
      </c>
      <c r="F32" s="26">
        <f t="shared" si="2"/>
        <v>7.999420166015625E-2</v>
      </c>
    </row>
    <row r="33" spans="3:6" x14ac:dyDescent="0.3">
      <c r="C33" s="1" t="s">
        <v>34</v>
      </c>
      <c r="D33" s="9">
        <v>0.13000001013278961</v>
      </c>
      <c r="E33" s="26">
        <v>0.23000000417232513</v>
      </c>
      <c r="F33" s="26">
        <f t="shared" si="2"/>
        <v>9.9999994039535522E-2</v>
      </c>
    </row>
    <row r="34" spans="3:6" x14ac:dyDescent="0.3">
      <c r="C34" s="1" t="s">
        <v>35</v>
      </c>
      <c r="D34" s="9">
        <v>952.51995849609375</v>
      </c>
      <c r="E34" s="26">
        <v>1421.550048828125</v>
      </c>
      <c r="F34" s="26">
        <f t="shared" si="2"/>
        <v>469.03009033203125</v>
      </c>
    </row>
    <row r="35" spans="3:6" ht="17.25" thickBot="1" x14ac:dyDescent="0.35">
      <c r="C35" s="1" t="s">
        <v>36</v>
      </c>
      <c r="D35" s="9">
        <v>306.52001953125</v>
      </c>
      <c r="E35" s="26">
        <v>461.8800048828125</v>
      </c>
      <c r="F35" s="26">
        <f t="shared" si="2"/>
        <v>155.3599853515625</v>
      </c>
    </row>
    <row r="36" spans="3:6" ht="18" thickTop="1" thickBot="1" x14ac:dyDescent="0.3">
      <c r="C36" s="19" t="s">
        <v>37</v>
      </c>
      <c r="D36" s="10">
        <v>2294.93017578125</v>
      </c>
      <c r="E36" s="10">
        <v>3443.97998046875</v>
      </c>
      <c r="F36" s="10">
        <f t="shared" si="2"/>
        <v>1149.0498046875</v>
      </c>
    </row>
    <row r="37" spans="3:6" ht="17.25" thickTop="1" x14ac:dyDescent="0.3">
      <c r="C37" s="1" t="s">
        <v>24</v>
      </c>
      <c r="D37" s="9">
        <v>661.25</v>
      </c>
      <c r="E37" s="26">
        <v>680.260009765625</v>
      </c>
      <c r="F37" s="26">
        <f t="shared" si="2"/>
        <v>19.010009765625</v>
      </c>
    </row>
    <row r="38" spans="3:6" ht="17.25" thickBot="1" x14ac:dyDescent="0.35">
      <c r="C38" s="1" t="s">
        <v>25</v>
      </c>
      <c r="D38" s="9">
        <v>298.739990234375</v>
      </c>
      <c r="E38" s="26">
        <v>290.010009765625</v>
      </c>
      <c r="F38" s="26">
        <f t="shared" si="2"/>
        <v>-8.72998046875</v>
      </c>
    </row>
    <row r="39" spans="3:6" ht="18" thickTop="1" thickBot="1" x14ac:dyDescent="0.3">
      <c r="C39" s="19" t="s">
        <v>26</v>
      </c>
      <c r="D39" s="10">
        <v>2657.490234375</v>
      </c>
      <c r="E39" s="10">
        <v>3834.209716796875</v>
      </c>
      <c r="F39" s="10">
        <f t="shared" si="2"/>
        <v>1176.719482421875</v>
      </c>
    </row>
    <row r="40" spans="3:6" ht="17.25" thickTop="1" x14ac:dyDescent="0.3">
      <c r="C40" s="1" t="s">
        <v>75</v>
      </c>
      <c r="D40" s="9">
        <v>1074.989990234375</v>
      </c>
      <c r="E40" s="26">
        <v>1075.97998046875</v>
      </c>
      <c r="F40" s="26">
        <f t="shared" si="2"/>
        <v>0.989990234375</v>
      </c>
    </row>
    <row r="41" spans="3:6" x14ac:dyDescent="0.3">
      <c r="C41" s="1" t="s">
        <v>76</v>
      </c>
      <c r="D41" s="9">
        <v>14601.23046875</v>
      </c>
      <c r="E41" s="26">
        <v>14652.7412109375</v>
      </c>
      <c r="F41" s="26">
        <f t="shared" si="2"/>
        <v>51.5107421875</v>
      </c>
    </row>
    <row r="42" spans="3:6" ht="17.25" thickBot="1" x14ac:dyDescent="0.35">
      <c r="C42" s="1" t="s">
        <v>77</v>
      </c>
      <c r="D42" s="9">
        <v>2531.499755859375</v>
      </c>
      <c r="E42" s="26">
        <v>2549.31005859375</v>
      </c>
      <c r="F42" s="26">
        <f t="shared" si="2"/>
        <v>17.810302734375</v>
      </c>
    </row>
    <row r="43" spans="3:6" ht="18" thickTop="1" thickBot="1" x14ac:dyDescent="0.3">
      <c r="C43" s="19" t="s">
        <v>38</v>
      </c>
      <c r="D43" s="11">
        <f>D36+D40+D41+D42</f>
        <v>20502.650390625</v>
      </c>
      <c r="E43" s="11">
        <f>E36+E40+E41+E42</f>
        <v>21722.01123046875</v>
      </c>
      <c r="F43" s="11">
        <f t="shared" si="2"/>
        <v>1219.36083984375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Intermediate A 2020</v>
      </c>
      <c r="E48" s="7" t="str">
        <f>$E$5</f>
        <v>Static Change A 2020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17211.66015625</v>
      </c>
      <c r="E49" s="9">
        <v>17252.849609375</v>
      </c>
      <c r="F49" s="9">
        <f>E49-D49</f>
        <v>41.189453125</v>
      </c>
    </row>
    <row r="50" spans="3:6" s="5" customFormat="1" x14ac:dyDescent="0.25">
      <c r="C50" s="1" t="s">
        <v>60</v>
      </c>
      <c r="D50" s="9">
        <v>4925.9501953125</v>
      </c>
      <c r="E50" s="9">
        <v>4956.5302734375</v>
      </c>
      <c r="F50" s="9">
        <f t="shared" ref="F50:F65" si="3">E50-D50</f>
        <v>30.580078125</v>
      </c>
    </row>
    <row r="51" spans="3:6" s="5" customFormat="1" x14ac:dyDescent="0.25">
      <c r="C51" s="1" t="s">
        <v>28</v>
      </c>
      <c r="D51" s="9">
        <v>28184.349609375</v>
      </c>
      <c r="E51" s="9">
        <v>28023.66796875</v>
      </c>
      <c r="F51" s="9">
        <f t="shared" si="3"/>
        <v>-160.681640625</v>
      </c>
    </row>
    <row r="52" spans="3:6" s="5" customFormat="1" x14ac:dyDescent="0.25">
      <c r="C52" s="1" t="s">
        <v>29</v>
      </c>
      <c r="D52" s="9">
        <v>8685.91015625</v>
      </c>
      <c r="E52" s="9">
        <v>8658.8798828125</v>
      </c>
      <c r="F52" s="9">
        <f t="shared" si="3"/>
        <v>-27.0302734375</v>
      </c>
    </row>
    <row r="53" spans="3:6" s="5" customFormat="1" x14ac:dyDescent="0.25">
      <c r="C53" s="1" t="s">
        <v>30</v>
      </c>
      <c r="D53" s="9">
        <v>3431.35009765625</v>
      </c>
      <c r="E53" s="9">
        <v>3417.58984375</v>
      </c>
      <c r="F53" s="9">
        <f t="shared" si="3"/>
        <v>-13.76025390625</v>
      </c>
    </row>
    <row r="54" spans="3:6" s="5" customFormat="1" x14ac:dyDescent="0.25">
      <c r="C54" s="1" t="s">
        <v>31</v>
      </c>
      <c r="D54" s="9">
        <v>12262.8701171875</v>
      </c>
      <c r="E54" s="9">
        <v>13036.6796875</v>
      </c>
      <c r="F54" s="9">
        <f t="shared" si="3"/>
        <v>773.8095703125</v>
      </c>
    </row>
    <row r="55" spans="3:6" s="5" customFormat="1" x14ac:dyDescent="0.25">
      <c r="C55" s="1" t="s">
        <v>32</v>
      </c>
      <c r="D55" s="9">
        <v>9766.6494140625</v>
      </c>
      <c r="E55" s="9">
        <v>10632.8798828125</v>
      </c>
      <c r="F55" s="9">
        <f t="shared" si="3"/>
        <v>866.23046875</v>
      </c>
    </row>
    <row r="56" spans="3:6" s="5" customFormat="1" x14ac:dyDescent="0.25">
      <c r="C56" s="1" t="s">
        <v>33</v>
      </c>
      <c r="D56" s="9">
        <v>11372.189453125</v>
      </c>
      <c r="E56" s="9">
        <v>11371.76953125</v>
      </c>
      <c r="F56" s="9">
        <f t="shared" si="3"/>
        <v>-0.419921875</v>
      </c>
    </row>
    <row r="57" spans="3:6" s="5" customFormat="1" x14ac:dyDescent="0.25">
      <c r="C57" s="1" t="s">
        <v>34</v>
      </c>
      <c r="D57" s="9">
        <v>73.739997863769531</v>
      </c>
      <c r="E57" s="9">
        <v>74.019996643066406</v>
      </c>
      <c r="F57" s="9">
        <f t="shared" si="3"/>
        <v>0.279998779296875</v>
      </c>
    </row>
    <row r="58" spans="3:6" s="5" customFormat="1" x14ac:dyDescent="0.25">
      <c r="C58" s="1" t="s">
        <v>35</v>
      </c>
      <c r="D58" s="9">
        <v>27246.2890625</v>
      </c>
      <c r="E58" s="9">
        <v>25180.439453125</v>
      </c>
      <c r="F58" s="9">
        <f t="shared" si="3"/>
        <v>-2065.849609375</v>
      </c>
    </row>
    <row r="59" spans="3:6" s="5" customFormat="1" ht="17.25" thickBot="1" x14ac:dyDescent="0.3">
      <c r="C59" s="1" t="s">
        <v>36</v>
      </c>
      <c r="D59" s="9">
        <v>9363.830078125</v>
      </c>
      <c r="E59" s="9">
        <v>8987.9296875</v>
      </c>
      <c r="F59" s="9">
        <f t="shared" si="3"/>
        <v>-375.900390625</v>
      </c>
    </row>
    <row r="60" spans="3:6" s="5" customFormat="1" ht="18" thickTop="1" thickBot="1" x14ac:dyDescent="0.3">
      <c r="C60" s="14" t="s">
        <v>37</v>
      </c>
      <c r="D60" s="10">
        <v>132524.796875</v>
      </c>
      <c r="E60" s="10">
        <v>131593.234375</v>
      </c>
      <c r="F60" s="10">
        <f t="shared" si="3"/>
        <v>-931.5625</v>
      </c>
    </row>
    <row r="61" spans="3:6" s="5" customFormat="1" ht="17.25" thickTop="1" x14ac:dyDescent="0.25">
      <c r="C61" s="15" t="s">
        <v>4</v>
      </c>
      <c r="D61" s="9">
        <v>153966.078125</v>
      </c>
      <c r="E61" s="24">
        <v>153803.015625</v>
      </c>
      <c r="F61" s="24">
        <f t="shared" si="3"/>
        <v>-163.0625</v>
      </c>
    </row>
    <row r="62" spans="3:6" s="5" customFormat="1" x14ac:dyDescent="0.25">
      <c r="C62" s="15" t="s">
        <v>5</v>
      </c>
      <c r="D62" s="9">
        <v>806545.625</v>
      </c>
      <c r="E62" s="24">
        <v>807013.25</v>
      </c>
      <c r="F62" s="24">
        <f t="shared" si="3"/>
        <v>467.625</v>
      </c>
    </row>
    <row r="63" spans="3:6" s="5" customFormat="1" x14ac:dyDescent="0.25">
      <c r="C63" s="15" t="s">
        <v>6</v>
      </c>
      <c r="D63" s="9">
        <v>103073.09375</v>
      </c>
      <c r="E63" s="24">
        <v>103459.0390625</v>
      </c>
      <c r="F63" s="24">
        <f t="shared" si="3"/>
        <v>385.9453125</v>
      </c>
    </row>
    <row r="64" spans="3:6" s="5" customFormat="1" ht="17.25" thickBot="1" x14ac:dyDescent="0.3">
      <c r="C64" s="15" t="s">
        <v>39</v>
      </c>
      <c r="D64" s="9">
        <v>25997.171875</v>
      </c>
      <c r="E64" s="24">
        <v>25993.640625</v>
      </c>
      <c r="F64" s="24">
        <f t="shared" si="3"/>
        <v>-3.53125</v>
      </c>
    </row>
    <row r="65" spans="1:6" s="5" customFormat="1" ht="18" thickTop="1" thickBot="1" x14ac:dyDescent="0.3">
      <c r="C65" s="14" t="s">
        <v>38</v>
      </c>
      <c r="D65" s="11">
        <f>SUM(D60:D64)</f>
        <v>1222106.765625</v>
      </c>
      <c r="E65" s="11">
        <f>SUM(E60:E64)</f>
        <v>1221862.1796875</v>
      </c>
      <c r="F65" s="11">
        <f t="shared" si="3"/>
        <v>-244.5859375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Intermediate A 2020</v>
      </c>
      <c r="E71" s="7" t="str">
        <f>$E$5</f>
        <v>Static Change A 2020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1347.030029296875</v>
      </c>
      <c r="E72" s="9">
        <v>1499.1099853515625</v>
      </c>
      <c r="F72" s="9">
        <f>E72-D72</f>
        <v>152.0799560546875</v>
      </c>
    </row>
    <row r="73" spans="1:6" s="5" customFormat="1" x14ac:dyDescent="0.25">
      <c r="A73" s="4"/>
      <c r="C73" s="1" t="s">
        <v>22</v>
      </c>
      <c r="D73" s="9">
        <v>2393.679931640625</v>
      </c>
      <c r="E73" s="9">
        <v>2425.050048828125</v>
      </c>
      <c r="F73" s="9">
        <f t="shared" ref="F73:F82" si="4">E73-D73</f>
        <v>31.3701171875</v>
      </c>
    </row>
    <row r="74" spans="1:6" s="5" customFormat="1" x14ac:dyDescent="0.25">
      <c r="A74" s="4"/>
      <c r="C74" s="1" t="s">
        <v>17</v>
      </c>
      <c r="D74" s="9">
        <v>4222.41015625</v>
      </c>
      <c r="E74" s="9">
        <v>4287.7802734375</v>
      </c>
      <c r="F74" s="9">
        <f t="shared" si="4"/>
        <v>65.3701171875</v>
      </c>
    </row>
    <row r="75" spans="1:6" s="5" customFormat="1" x14ac:dyDescent="0.25">
      <c r="A75" s="4"/>
      <c r="C75" s="1" t="s">
        <v>3</v>
      </c>
      <c r="D75" s="9">
        <v>1277.4000244140625</v>
      </c>
      <c r="E75" s="9">
        <v>1410.820068359375</v>
      </c>
      <c r="F75" s="9">
        <f t="shared" si="4"/>
        <v>133.4200439453125</v>
      </c>
    </row>
    <row r="76" spans="1:6" s="5" customFormat="1" x14ac:dyDescent="0.25">
      <c r="A76" s="4"/>
      <c r="C76" s="1" t="s">
        <v>23</v>
      </c>
      <c r="D76" s="9">
        <v>-4364.6298828125</v>
      </c>
      <c r="E76" s="9">
        <v>-4195.68017578125</v>
      </c>
      <c r="F76" s="9">
        <f t="shared" si="4"/>
        <v>168.94970703125</v>
      </c>
    </row>
    <row r="77" spans="1:6" s="5" customFormat="1" x14ac:dyDescent="0.25">
      <c r="A77" s="4"/>
      <c r="C77" s="1" t="s">
        <v>18</v>
      </c>
      <c r="D77" s="9">
        <v>1079.7000732421875</v>
      </c>
      <c r="E77" s="9">
        <v>1192.1099853515625</v>
      </c>
      <c r="F77" s="9">
        <f t="shared" si="4"/>
        <v>112.409912109375</v>
      </c>
    </row>
    <row r="78" spans="1:6" s="5" customFormat="1" x14ac:dyDescent="0.25">
      <c r="A78" s="4"/>
      <c r="C78" s="1" t="s">
        <v>40</v>
      </c>
      <c r="D78" s="9">
        <v>70.029998779296875</v>
      </c>
      <c r="E78" s="9">
        <v>195.86000061035156</v>
      </c>
      <c r="F78" s="9">
        <f t="shared" si="4"/>
        <v>125.83000183105469</v>
      </c>
    </row>
    <row r="79" spans="1:6" s="5" customFormat="1" x14ac:dyDescent="0.25">
      <c r="A79" s="4"/>
      <c r="C79" s="1" t="s">
        <v>19</v>
      </c>
      <c r="D79" s="9">
        <v>6340.48046875</v>
      </c>
      <c r="E79" s="9">
        <v>6449.10986328125</v>
      </c>
      <c r="F79" s="9">
        <f t="shared" si="4"/>
        <v>108.62939453125</v>
      </c>
    </row>
    <row r="80" spans="1:6" s="5" customFormat="1" x14ac:dyDescent="0.25">
      <c r="A80" s="4"/>
      <c r="C80" s="1" t="s">
        <v>20</v>
      </c>
      <c r="D80" s="9">
        <v>10335.6103515625</v>
      </c>
      <c r="E80" s="9">
        <v>10333.669921875</v>
      </c>
      <c r="F80" s="9">
        <f t="shared" si="4"/>
        <v>-1.9404296875</v>
      </c>
    </row>
    <row r="81" spans="1:6" s="5" customFormat="1" ht="17.25" thickBot="1" x14ac:dyDescent="0.3">
      <c r="A81" s="4"/>
      <c r="C81" s="1" t="s">
        <v>21</v>
      </c>
      <c r="D81" s="9">
        <v>1004.1100463867188</v>
      </c>
      <c r="E81" s="9">
        <v>1004.0900268554688</v>
      </c>
      <c r="F81" s="9">
        <f t="shared" si="4"/>
        <v>-2.001953125E-2</v>
      </c>
    </row>
    <row r="82" spans="1:6" s="5" customFormat="1" ht="18" thickTop="1" thickBot="1" x14ac:dyDescent="0.3">
      <c r="A82" s="4"/>
      <c r="C82" s="19" t="s">
        <v>7</v>
      </c>
      <c r="D82" s="10">
        <v>23705.8203125</v>
      </c>
      <c r="E82" s="10">
        <v>24601.921875</v>
      </c>
      <c r="F82" s="10">
        <f t="shared" si="4"/>
        <v>896.1015625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Intermediate A 2020</v>
      </c>
      <c r="E90" s="7" t="str">
        <f>$E$5</f>
        <v>Static Change A 2020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314.72998046875</v>
      </c>
      <c r="E91" s="9">
        <v>574.32000732421875</v>
      </c>
      <c r="F91" s="9">
        <f>E91-D91</f>
        <v>259.59002685546875</v>
      </c>
    </row>
    <row r="92" spans="1:6" s="5" customFormat="1" x14ac:dyDescent="0.25">
      <c r="C92" s="1" t="s">
        <v>60</v>
      </c>
      <c r="D92" s="9">
        <v>93.069992065429688</v>
      </c>
      <c r="E92" s="9">
        <v>162.1199951171875</v>
      </c>
      <c r="F92" s="9">
        <f t="shared" ref="F92:F102" si="5">E92-D92</f>
        <v>69.050003051757813</v>
      </c>
    </row>
    <row r="93" spans="1:6" s="5" customFormat="1" x14ac:dyDescent="0.25">
      <c r="C93" s="1" t="s">
        <v>28</v>
      </c>
      <c r="D93" s="9">
        <v>574.8499755859375</v>
      </c>
      <c r="E93" s="9">
        <v>956.30999755859375</v>
      </c>
      <c r="F93" s="9">
        <f t="shared" si="5"/>
        <v>381.46002197265625</v>
      </c>
    </row>
    <row r="94" spans="1:6" s="5" customFormat="1" x14ac:dyDescent="0.25">
      <c r="C94" s="1" t="s">
        <v>29</v>
      </c>
      <c r="D94" s="9">
        <v>175.99000549316406</v>
      </c>
      <c r="E94" s="9">
        <v>293.23001098632813</v>
      </c>
      <c r="F94" s="9">
        <f t="shared" si="5"/>
        <v>117.24000549316406</v>
      </c>
    </row>
    <row r="95" spans="1:6" s="5" customFormat="1" x14ac:dyDescent="0.25">
      <c r="C95" s="1" t="s">
        <v>30</v>
      </c>
      <c r="D95" s="9">
        <v>72.260002136230469</v>
      </c>
      <c r="E95" s="9">
        <v>122.51000213623047</v>
      </c>
      <c r="F95" s="9">
        <f t="shared" si="5"/>
        <v>50.25</v>
      </c>
    </row>
    <row r="96" spans="1:6" s="5" customFormat="1" x14ac:dyDescent="0.25">
      <c r="C96" s="1" t="s">
        <v>31</v>
      </c>
      <c r="D96" s="9">
        <v>415.29000854492188</v>
      </c>
      <c r="E96" s="9">
        <v>687.97998046875</v>
      </c>
      <c r="F96" s="9">
        <f t="shared" si="5"/>
        <v>272.68997192382813</v>
      </c>
    </row>
    <row r="97" spans="3:6" s="5" customFormat="1" x14ac:dyDescent="0.25">
      <c r="C97" s="1" t="s">
        <v>32</v>
      </c>
      <c r="D97" s="9">
        <v>300.66000366210938</v>
      </c>
      <c r="E97" s="9">
        <v>530.16998291015625</v>
      </c>
      <c r="F97" s="9">
        <f t="shared" si="5"/>
        <v>229.50997924804688</v>
      </c>
    </row>
    <row r="98" spans="3:6" s="5" customFormat="1" x14ac:dyDescent="0.25">
      <c r="C98" s="1" t="s">
        <v>33</v>
      </c>
      <c r="D98" s="9">
        <v>407.3800048828125</v>
      </c>
      <c r="E98" s="9">
        <v>595.52996826171875</v>
      </c>
      <c r="F98" s="9">
        <f t="shared" si="5"/>
        <v>188.14996337890625</v>
      </c>
    </row>
    <row r="99" spans="3:6" s="5" customFormat="1" x14ac:dyDescent="0.25">
      <c r="C99" s="1" t="s">
        <v>34</v>
      </c>
      <c r="D99" s="9">
        <v>2.6699998378753662</v>
      </c>
      <c r="E99" s="9">
        <v>4.0999999046325684</v>
      </c>
      <c r="F99" s="9">
        <f t="shared" si="5"/>
        <v>1.4300000667572021</v>
      </c>
    </row>
    <row r="100" spans="3:6" s="5" customFormat="1" x14ac:dyDescent="0.25">
      <c r="C100" s="1" t="s">
        <v>35</v>
      </c>
      <c r="D100" s="9">
        <v>958.72003173828125</v>
      </c>
      <c r="E100" s="9">
        <v>1373.239990234375</v>
      </c>
      <c r="F100" s="9">
        <f t="shared" si="5"/>
        <v>414.51995849609375</v>
      </c>
    </row>
    <row r="101" spans="3:6" s="5" customFormat="1" ht="17.25" thickBot="1" x14ac:dyDescent="0.3">
      <c r="C101" s="1" t="s">
        <v>36</v>
      </c>
      <c r="D101" s="9">
        <v>347.30999755859375</v>
      </c>
      <c r="E101" s="9">
        <v>513.83001708984375</v>
      </c>
      <c r="F101" s="9">
        <f t="shared" si="5"/>
        <v>166.52001953125</v>
      </c>
    </row>
    <row r="102" spans="3:6" s="5" customFormat="1" ht="18" thickTop="1" thickBot="1" x14ac:dyDescent="0.3">
      <c r="C102" s="19" t="s">
        <v>37</v>
      </c>
      <c r="D102" s="11">
        <v>3662.93017578125</v>
      </c>
      <c r="E102" s="11">
        <v>5813.34033203125</v>
      </c>
      <c r="F102" s="10">
        <f t="shared" si="5"/>
        <v>2150.41015625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85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Intermediate A 2020</v>
      </c>
      <c r="E111" s="7" t="str">
        <f>$E$5</f>
        <v>Static Change A 2020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280.83999633789063</v>
      </c>
      <c r="E112" s="9">
        <v>506.54998779296875</v>
      </c>
      <c r="F112" s="9">
        <f>E112-D112</f>
        <v>225.70999145507813</v>
      </c>
    </row>
    <row r="113" spans="3:6" s="5" customFormat="1" x14ac:dyDescent="0.25">
      <c r="C113" s="1" t="s">
        <v>60</v>
      </c>
      <c r="D113" s="9">
        <v>191.13999938964844</v>
      </c>
      <c r="E113" s="9">
        <v>337.08999633789063</v>
      </c>
      <c r="F113" s="9">
        <f t="shared" ref="F113:F123" si="6">E113-D113</f>
        <v>145.94999694824219</v>
      </c>
    </row>
    <row r="114" spans="3:6" s="5" customFormat="1" x14ac:dyDescent="0.25">
      <c r="C114" s="1" t="s">
        <v>28</v>
      </c>
      <c r="D114" s="9">
        <v>323.87997436523438</v>
      </c>
      <c r="E114" s="9">
        <v>561.5</v>
      </c>
      <c r="F114" s="9">
        <f t="shared" si="6"/>
        <v>237.62002563476563</v>
      </c>
    </row>
    <row r="115" spans="3:6" s="5" customFormat="1" x14ac:dyDescent="0.25">
      <c r="C115" s="1" t="s">
        <v>29</v>
      </c>
      <c r="D115" s="9">
        <v>124.72999572753906</v>
      </c>
      <c r="E115" s="9">
        <v>208.45999145507813</v>
      </c>
      <c r="F115" s="9">
        <f t="shared" si="6"/>
        <v>83.729995727539063</v>
      </c>
    </row>
    <row r="116" spans="3:6" s="5" customFormat="1" x14ac:dyDescent="0.25">
      <c r="C116" s="1" t="s">
        <v>30</v>
      </c>
      <c r="D116" s="9">
        <v>153.6199951171875</v>
      </c>
      <c r="E116" s="9">
        <v>255.46000671386719</v>
      </c>
      <c r="F116" s="9">
        <f t="shared" si="6"/>
        <v>101.84001159667969</v>
      </c>
    </row>
    <row r="117" spans="3:6" s="5" customFormat="1" x14ac:dyDescent="0.25">
      <c r="C117" s="1" t="s">
        <v>31</v>
      </c>
      <c r="D117" s="9">
        <v>414.9000244140625</v>
      </c>
      <c r="E117" s="9">
        <v>626.1199951171875</v>
      </c>
      <c r="F117" s="9">
        <f t="shared" si="6"/>
        <v>211.219970703125</v>
      </c>
    </row>
    <row r="118" spans="3:6" s="5" customFormat="1" x14ac:dyDescent="0.25">
      <c r="C118" s="1" t="s">
        <v>32</v>
      </c>
      <c r="D118" s="9">
        <v>327.3800048828125</v>
      </c>
      <c r="E118" s="9">
        <v>498.01998901367188</v>
      </c>
      <c r="F118" s="9">
        <f t="shared" si="6"/>
        <v>170.63998413085938</v>
      </c>
    </row>
    <row r="119" spans="3:6" s="5" customFormat="1" x14ac:dyDescent="0.25">
      <c r="C119" s="1" t="s">
        <v>33</v>
      </c>
      <c r="D119" s="9">
        <v>97.610000610351563</v>
      </c>
      <c r="E119" s="9">
        <v>147.3900146484375</v>
      </c>
      <c r="F119" s="9">
        <f t="shared" si="6"/>
        <v>49.780014038085938</v>
      </c>
    </row>
    <row r="120" spans="3:6" s="5" customFormat="1" x14ac:dyDescent="0.25">
      <c r="C120" s="1" t="s">
        <v>34</v>
      </c>
      <c r="D120" s="9">
        <v>199.58999633789063</v>
      </c>
      <c r="E120" s="9">
        <v>303.29000854492188</v>
      </c>
      <c r="F120" s="9">
        <f t="shared" si="6"/>
        <v>103.70001220703125</v>
      </c>
    </row>
    <row r="121" spans="3:6" s="5" customFormat="1" x14ac:dyDescent="0.25">
      <c r="C121" s="1" t="s">
        <v>35</v>
      </c>
      <c r="D121" s="9">
        <v>1808.669921875</v>
      </c>
      <c r="E121" s="9">
        <v>2759.550048828125</v>
      </c>
      <c r="F121" s="9">
        <f t="shared" si="6"/>
        <v>950.880126953125</v>
      </c>
    </row>
    <row r="122" spans="3:6" s="5" customFormat="1" ht="17.25" thickBot="1" x14ac:dyDescent="0.3">
      <c r="C122" s="1" t="s">
        <v>36</v>
      </c>
      <c r="D122" s="9">
        <v>781.95001220703125</v>
      </c>
      <c r="E122" s="9">
        <v>1177.239990234375</v>
      </c>
      <c r="F122" s="9">
        <f t="shared" si="6"/>
        <v>395.28997802734375</v>
      </c>
    </row>
    <row r="123" spans="3:6" s="5" customFormat="1" ht="18" thickTop="1" thickBot="1" x14ac:dyDescent="0.3">
      <c r="C123" s="19" t="s">
        <v>37</v>
      </c>
      <c r="D123" s="11">
        <v>4704.31005859375</v>
      </c>
      <c r="E123" s="11">
        <v>7380.67041015625</v>
      </c>
      <c r="F123" s="10">
        <f t="shared" si="6"/>
        <v>2676.3603515625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Intermediate A 2020</v>
      </c>
      <c r="E130" s="7" t="str">
        <f>$E$5</f>
        <v>Static Change A 2020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18.051923611111075</v>
      </c>
      <c r="E131" s="22">
        <v>32.471367372495514</v>
      </c>
      <c r="F131" s="22">
        <f>E131-D131</f>
        <v>14.419443761384439</v>
      </c>
    </row>
    <row r="132" spans="3:6" s="5" customFormat="1" x14ac:dyDescent="0.25">
      <c r="C132" s="1" t="s">
        <v>60</v>
      </c>
      <c r="D132" s="22">
        <v>19.263924294171268</v>
      </c>
      <c r="E132" s="22">
        <v>33.536233151184035</v>
      </c>
      <c r="F132" s="22">
        <f t="shared" ref="F132:F142" si="7">E132-D132</f>
        <v>14.272308857012767</v>
      </c>
    </row>
    <row r="133" spans="3:6" s="5" customFormat="1" x14ac:dyDescent="0.25">
      <c r="C133" s="1" t="s">
        <v>28</v>
      </c>
      <c r="D133" s="22">
        <v>20.661766962659332</v>
      </c>
      <c r="E133" s="22">
        <v>35.518676684881619</v>
      </c>
      <c r="F133" s="22">
        <f t="shared" si="7"/>
        <v>14.856909722222287</v>
      </c>
    </row>
    <row r="134" spans="3:6" s="5" customFormat="1" x14ac:dyDescent="0.25">
      <c r="C134" s="1" t="s">
        <v>29</v>
      </c>
      <c r="D134" s="22">
        <v>20.634278802367994</v>
      </c>
      <c r="E134" s="22">
        <v>34.412773907103734</v>
      </c>
      <c r="F134" s="22">
        <f t="shared" si="7"/>
        <v>13.77849510473574</v>
      </c>
    </row>
    <row r="135" spans="3:6" s="5" customFormat="1" x14ac:dyDescent="0.25">
      <c r="C135" s="1" t="s">
        <v>30</v>
      </c>
      <c r="D135" s="22">
        <v>22.825301912568349</v>
      </c>
      <c r="E135" s="22">
        <v>37.704906762295295</v>
      </c>
      <c r="F135" s="22">
        <f t="shared" si="7"/>
        <v>14.879604849726945</v>
      </c>
    </row>
    <row r="136" spans="3:6" s="5" customFormat="1" x14ac:dyDescent="0.25">
      <c r="C136" s="1" t="s">
        <v>31</v>
      </c>
      <c r="D136" s="22">
        <v>34.283683743169341</v>
      </c>
      <c r="E136" s="22">
        <v>51.585623861566496</v>
      </c>
      <c r="F136" s="22">
        <f t="shared" si="7"/>
        <v>17.301940118397155</v>
      </c>
    </row>
    <row r="137" spans="3:6" s="5" customFormat="1" x14ac:dyDescent="0.25">
      <c r="C137" s="1" t="s">
        <v>32</v>
      </c>
      <c r="D137" s="22">
        <v>33.717210724043646</v>
      </c>
      <c r="E137" s="22">
        <v>50.693074112021883</v>
      </c>
      <c r="F137" s="22">
        <f t="shared" si="7"/>
        <v>16.975863387978237</v>
      </c>
    </row>
    <row r="138" spans="3:6" s="5" customFormat="1" x14ac:dyDescent="0.25">
      <c r="C138" s="1" t="s">
        <v>33</v>
      </c>
      <c r="D138" s="22">
        <v>34.062365664845181</v>
      </c>
      <c r="E138" s="22">
        <v>51.153768897996294</v>
      </c>
      <c r="F138" s="22">
        <f t="shared" si="7"/>
        <v>17.091403233151112</v>
      </c>
    </row>
    <row r="139" spans="3:6" s="5" customFormat="1" x14ac:dyDescent="0.25">
      <c r="C139" s="1" t="s">
        <v>34</v>
      </c>
      <c r="D139" s="22">
        <v>34.178647654827039</v>
      </c>
      <c r="E139" s="22">
        <v>51.308248633879572</v>
      </c>
      <c r="F139" s="22">
        <f t="shared" si="7"/>
        <v>17.129600979052533</v>
      </c>
    </row>
    <row r="140" spans="3:6" s="5" customFormat="1" x14ac:dyDescent="0.25">
      <c r="C140" s="1" t="s">
        <v>35</v>
      </c>
      <c r="D140" s="22">
        <v>34.566393784153021</v>
      </c>
      <c r="E140" s="22">
        <v>52.025971766848677</v>
      </c>
      <c r="F140" s="22">
        <f t="shared" si="7"/>
        <v>17.459577982695656</v>
      </c>
    </row>
    <row r="141" spans="3:6" s="5" customFormat="1" ht="17.25" thickBot="1" x14ac:dyDescent="0.3">
      <c r="C141" s="2" t="s">
        <v>36</v>
      </c>
      <c r="D141" s="22">
        <v>36.746663137522752</v>
      </c>
      <c r="E141" s="22">
        <v>54.634349840619244</v>
      </c>
      <c r="F141" s="22">
        <f t="shared" si="7"/>
        <v>17.887686703096492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28.090196390130817</v>
      </c>
      <c r="E142" s="23">
        <f t="shared" si="8"/>
        <v>44.094999544626575</v>
      </c>
      <c r="F142" s="23">
        <f t="shared" si="7"/>
        <v>16.004803154495757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Intermediate A 2020</v>
      </c>
      <c r="E150" s="7" t="str">
        <f>$E$5</f>
        <v>Static Change A 2020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78.800003051757813</v>
      </c>
      <c r="E151" s="8">
        <v>88.080001831054688</v>
      </c>
      <c r="F151" s="8">
        <f>E151-D151</f>
        <v>9.279998779296875</v>
      </c>
    </row>
    <row r="152" spans="3:6" s="5" customFormat="1" x14ac:dyDescent="0.25">
      <c r="C152" s="1" t="s">
        <v>60</v>
      </c>
      <c r="D152" s="8">
        <v>0.17999999225139618</v>
      </c>
      <c r="E152" s="8">
        <v>0.16999998688697815</v>
      </c>
      <c r="F152" s="8">
        <f t="shared" ref="F152:F162" si="9">E152-D152</f>
        <v>-1.000000536441803E-2</v>
      </c>
    </row>
    <row r="153" spans="3:6" s="5" customFormat="1" x14ac:dyDescent="0.25">
      <c r="C153" s="1" t="s">
        <v>28</v>
      </c>
      <c r="D153" s="8">
        <v>393.69000244140625</v>
      </c>
      <c r="E153" s="8">
        <v>229.91000366210938</v>
      </c>
      <c r="F153" s="8">
        <f t="shared" si="9"/>
        <v>-163.77999877929688</v>
      </c>
    </row>
    <row r="154" spans="3:6" s="5" customFormat="1" x14ac:dyDescent="0.25">
      <c r="C154" s="1" t="s">
        <v>29</v>
      </c>
      <c r="D154" s="8">
        <v>0.27000001072883606</v>
      </c>
      <c r="E154" s="8">
        <v>0.20000000298023224</v>
      </c>
      <c r="F154" s="8">
        <f t="shared" si="9"/>
        <v>-7.0000007748603821E-2</v>
      </c>
    </row>
    <row r="155" spans="3:6" s="5" customFormat="1" x14ac:dyDescent="0.25">
      <c r="C155" s="1" t="s">
        <v>30</v>
      </c>
      <c r="D155" s="8">
        <v>0.18000000715255737</v>
      </c>
      <c r="E155" s="8">
        <v>0.12999999523162842</v>
      </c>
      <c r="F155" s="8">
        <f t="shared" si="9"/>
        <v>-5.0000011920928955E-2</v>
      </c>
    </row>
    <row r="156" spans="3:6" s="5" customFormat="1" x14ac:dyDescent="0.25">
      <c r="C156" s="1" t="s">
        <v>31</v>
      </c>
      <c r="D156" s="8">
        <v>320.76998901367188</v>
      </c>
      <c r="E156" s="8">
        <v>322.29998779296875</v>
      </c>
      <c r="F156" s="8">
        <f t="shared" si="9"/>
        <v>1.529998779296875</v>
      </c>
    </row>
    <row r="157" spans="3:6" s="5" customFormat="1" x14ac:dyDescent="0.25">
      <c r="C157" s="1" t="s">
        <v>32</v>
      </c>
      <c r="D157" s="8">
        <v>21.079999923706055</v>
      </c>
      <c r="E157" s="8">
        <v>22.920000076293945</v>
      </c>
      <c r="F157" s="8">
        <f t="shared" si="9"/>
        <v>1.8400001525878906</v>
      </c>
    </row>
    <row r="158" spans="3:6" s="5" customFormat="1" x14ac:dyDescent="0.25">
      <c r="C158" s="1" t="s">
        <v>33</v>
      </c>
      <c r="D158" s="8">
        <v>332.81997680664063</v>
      </c>
      <c r="E158" s="8">
        <v>332.81997680664063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3.9999999105930328E-2</v>
      </c>
      <c r="E159" s="8">
        <v>3.9999999105930328E-2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69.75</v>
      </c>
      <c r="E160" s="8">
        <v>63.299999237060547</v>
      </c>
      <c r="F160" s="8">
        <f t="shared" si="9"/>
        <v>-6.4500007629394531</v>
      </c>
    </row>
    <row r="161" spans="3:6" s="5" customFormat="1" ht="17.25" thickBot="1" x14ac:dyDescent="0.3">
      <c r="C161" s="1" t="s">
        <v>36</v>
      </c>
      <c r="D161" s="8">
        <v>368.26998901367188</v>
      </c>
      <c r="E161" s="8">
        <v>367.20001220703125</v>
      </c>
      <c r="F161" s="8">
        <f t="shared" si="9"/>
        <v>-1.069976806640625</v>
      </c>
    </row>
    <row r="162" spans="3:6" s="5" customFormat="1" ht="18" thickTop="1" thickBot="1" x14ac:dyDescent="0.3">
      <c r="C162" s="19" t="s">
        <v>37</v>
      </c>
      <c r="D162" s="17">
        <v>1585.8499755859375</v>
      </c>
      <c r="E162" s="17">
        <v>1427.070068359375</v>
      </c>
      <c r="F162" s="17">
        <f t="shared" si="9"/>
        <v>-158.7799072265625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Intermediate A 2020</v>
      </c>
      <c r="E169" s="7" t="str">
        <f>$E$5</f>
        <v>Static Change A 2020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Intermediate A 2020</v>
      </c>
      <c r="E188" s="7" t="str">
        <f>$E$5</f>
        <v>Static Change A 2020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1200.7100830078125</v>
      </c>
      <c r="E189" s="24">
        <v>1340.4000244140625</v>
      </c>
      <c r="F189" s="24">
        <f>E189-D189</f>
        <v>139.68994140625</v>
      </c>
    </row>
    <row r="190" spans="3:6" s="5" customFormat="1" x14ac:dyDescent="0.25">
      <c r="C190" s="1" t="s">
        <v>60</v>
      </c>
      <c r="D190" s="9">
        <v>149.46000671386719</v>
      </c>
      <c r="E190" s="24">
        <v>215.87001037597656</v>
      </c>
      <c r="F190" s="24">
        <f t="shared" ref="F190:F200" si="12">E190-D190</f>
        <v>66.410003662109375</v>
      </c>
    </row>
    <row r="191" spans="3:6" s="5" customFormat="1" x14ac:dyDescent="0.25">
      <c r="C191" s="1" t="s">
        <v>28</v>
      </c>
      <c r="D191" s="9">
        <v>835.6500244140625</v>
      </c>
      <c r="E191" s="24">
        <v>976.760009765625</v>
      </c>
      <c r="F191" s="24">
        <f t="shared" si="12"/>
        <v>141.1099853515625</v>
      </c>
    </row>
    <row r="192" spans="3:6" s="5" customFormat="1" x14ac:dyDescent="0.25">
      <c r="C192" s="1" t="s">
        <v>29</v>
      </c>
      <c r="D192" s="9">
        <v>70.19000244140625</v>
      </c>
      <c r="E192" s="24">
        <v>68.30999755859375</v>
      </c>
      <c r="F192" s="24">
        <f t="shared" si="12"/>
        <v>-1.8800048828125</v>
      </c>
    </row>
    <row r="193" spans="3:6" s="5" customFormat="1" x14ac:dyDescent="0.25">
      <c r="C193" s="1" t="s">
        <v>30</v>
      </c>
      <c r="D193" s="9">
        <v>82.849998474121094</v>
      </c>
      <c r="E193" s="24">
        <v>83.8800048828125</v>
      </c>
      <c r="F193" s="24">
        <f t="shared" si="12"/>
        <v>1.0300064086914063</v>
      </c>
    </row>
    <row r="194" spans="3:6" s="5" customFormat="1" x14ac:dyDescent="0.25">
      <c r="C194" s="1" t="s">
        <v>31</v>
      </c>
      <c r="D194" s="9">
        <v>851.489990234375</v>
      </c>
      <c r="E194" s="24">
        <v>874.739990234375</v>
      </c>
      <c r="F194" s="24">
        <f t="shared" si="12"/>
        <v>23.25</v>
      </c>
    </row>
    <row r="195" spans="3:6" s="5" customFormat="1" x14ac:dyDescent="0.25">
      <c r="C195" s="1" t="s">
        <v>32</v>
      </c>
      <c r="D195" s="9">
        <v>830.26995849609375</v>
      </c>
      <c r="E195" s="24">
        <v>828.22998046875</v>
      </c>
      <c r="F195" s="24">
        <f t="shared" si="12"/>
        <v>-2.03997802734375</v>
      </c>
    </row>
    <row r="196" spans="3:6" s="5" customFormat="1" x14ac:dyDescent="0.25">
      <c r="C196" s="1" t="s">
        <v>33</v>
      </c>
      <c r="D196" s="9">
        <v>1301.0899658203125</v>
      </c>
      <c r="E196" s="24">
        <v>1301.1400146484375</v>
      </c>
      <c r="F196" s="24">
        <f t="shared" si="12"/>
        <v>5.0048828125E-2</v>
      </c>
    </row>
    <row r="197" spans="3:6" s="5" customFormat="1" x14ac:dyDescent="0.25">
      <c r="C197" s="1" t="s">
        <v>34</v>
      </c>
      <c r="D197" s="9">
        <v>0.92000001668930054</v>
      </c>
      <c r="E197" s="24">
        <v>0.96000003814697266</v>
      </c>
      <c r="F197" s="24">
        <f t="shared" si="12"/>
        <v>4.0000021457672119E-2</v>
      </c>
    </row>
    <row r="198" spans="3:6" s="5" customFormat="1" x14ac:dyDescent="0.25">
      <c r="C198" s="1" t="s">
        <v>35</v>
      </c>
      <c r="D198" s="9">
        <v>3562.7998046875</v>
      </c>
      <c r="E198" s="24">
        <v>2863.58984375</v>
      </c>
      <c r="F198" s="24">
        <f t="shared" si="12"/>
        <v>-699.2099609375</v>
      </c>
    </row>
    <row r="199" spans="3:6" s="5" customFormat="1" ht="17.25" thickBot="1" x14ac:dyDescent="0.3">
      <c r="C199" s="1" t="s">
        <v>36</v>
      </c>
      <c r="D199" s="9">
        <v>4198.68994140625</v>
      </c>
      <c r="E199" s="24">
        <v>4129.43017578125</v>
      </c>
      <c r="F199" s="24">
        <f t="shared" si="12"/>
        <v>-69.259765625</v>
      </c>
    </row>
    <row r="200" spans="3:6" s="5" customFormat="1" ht="18" thickTop="1" thickBot="1" x14ac:dyDescent="0.3">
      <c r="C200" s="19" t="s">
        <v>37</v>
      </c>
      <c r="D200" s="10">
        <v>13084.1201171875</v>
      </c>
      <c r="E200" s="10">
        <v>12683.310546875</v>
      </c>
      <c r="F200" s="10">
        <f t="shared" si="12"/>
        <v>-400.8095703125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Intermediate A 2020</v>
      </c>
      <c r="E208" s="7" t="str">
        <f>$E$5</f>
        <v>Static Change A 2020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5.000000074505806E-2</v>
      </c>
      <c r="E209" s="28">
        <v>5.000000074505806E-2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1.9999999552965164E-2</v>
      </c>
      <c r="E211" s="28">
        <v>1.9999999552965164E-2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3.9999999105930328E-2</v>
      </c>
      <c r="E214" s="28">
        <v>3.9999999105930328E-2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0.11999999731779099</v>
      </c>
      <c r="E215" s="28">
        <v>0.11999999731779099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0.37000000476837158</v>
      </c>
      <c r="E218" s="28">
        <v>0.31999999284744263</v>
      </c>
      <c r="F218" s="28">
        <f t="shared" si="13"/>
        <v>-5.0000011920928955E-2</v>
      </c>
    </row>
    <row r="219" spans="3:6" s="5" customFormat="1" ht="17.25" thickBot="1" x14ac:dyDescent="0.3">
      <c r="C219" s="1" t="s">
        <v>36</v>
      </c>
      <c r="D219" s="28">
        <v>0.17000000178813934</v>
      </c>
      <c r="E219" s="28">
        <v>0.15999999642372131</v>
      </c>
      <c r="F219" s="28">
        <f t="shared" si="13"/>
        <v>-1.000000536441803E-2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0.77000000327825546</v>
      </c>
      <c r="E220" s="23">
        <f t="shared" si="14"/>
        <v>0.70999998599290848</v>
      </c>
      <c r="F220" s="23">
        <f t="shared" si="13"/>
        <v>-6.0000017285346985E-2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Intermediate A 2020</v>
      </c>
      <c r="E226" s="7" t="str">
        <f>$E$5</f>
        <v>Static Change A 2020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283.9538915</v>
      </c>
      <c r="E227" s="24">
        <v>239.72396162402345</v>
      </c>
      <c r="F227" s="24">
        <f>E227-D227</f>
        <v>-44.229929875976552</v>
      </c>
    </row>
    <row r="228" spans="3:6" s="5" customFormat="1" x14ac:dyDescent="0.25">
      <c r="C228" s="1" t="s">
        <v>60</v>
      </c>
      <c r="D228" s="9">
        <v>34.140472305175777</v>
      </c>
      <c r="E228" s="24">
        <v>31.264679000000001</v>
      </c>
      <c r="F228" s="24">
        <f t="shared" ref="F228:F238" si="15">E228-D228</f>
        <v>-2.875793305175776</v>
      </c>
    </row>
    <row r="229" spans="3:6" s="5" customFormat="1" x14ac:dyDescent="0.25">
      <c r="C229" s="1" t="s">
        <v>28</v>
      </c>
      <c r="D229" s="9">
        <v>1590.2652638828124</v>
      </c>
      <c r="E229" s="24">
        <v>1466.383944125</v>
      </c>
      <c r="F229" s="24">
        <f t="shared" si="15"/>
        <v>-123.88131975781243</v>
      </c>
    </row>
    <row r="230" spans="3:6" s="5" customFormat="1" x14ac:dyDescent="0.25">
      <c r="C230" s="1" t="s">
        <v>29</v>
      </c>
      <c r="D230" s="9">
        <v>54.985665100830076</v>
      </c>
      <c r="E230" s="24">
        <v>38.18920465258789</v>
      </c>
      <c r="F230" s="24">
        <f t="shared" si="15"/>
        <v>-16.796460448242186</v>
      </c>
    </row>
    <row r="231" spans="3:6" s="5" customFormat="1" x14ac:dyDescent="0.25">
      <c r="C231" s="1" t="s">
        <v>30</v>
      </c>
      <c r="D231" s="9">
        <v>28.321490008178699</v>
      </c>
      <c r="E231" s="24">
        <v>20.295765694824219</v>
      </c>
      <c r="F231" s="24">
        <f t="shared" si="15"/>
        <v>-8.0257243133544804</v>
      </c>
    </row>
    <row r="232" spans="3:6" s="5" customFormat="1" x14ac:dyDescent="0.25">
      <c r="C232" s="1" t="s">
        <v>31</v>
      </c>
      <c r="D232" s="9">
        <v>4614.0323313437493</v>
      </c>
      <c r="E232" s="24">
        <v>4935.2191732499996</v>
      </c>
      <c r="F232" s="24">
        <f t="shared" si="15"/>
        <v>321.18684190625027</v>
      </c>
    </row>
    <row r="233" spans="3:6" s="5" customFormat="1" x14ac:dyDescent="0.25">
      <c r="C233" s="1" t="s">
        <v>32</v>
      </c>
      <c r="D233" s="9">
        <v>4264.2966804875477</v>
      </c>
      <c r="E233" s="24">
        <v>4644.5177310581048</v>
      </c>
      <c r="F233" s="24">
        <f t="shared" si="15"/>
        <v>380.22105057055705</v>
      </c>
    </row>
    <row r="234" spans="3:6" s="5" customFormat="1" x14ac:dyDescent="0.25">
      <c r="C234" s="1" t="s">
        <v>33</v>
      </c>
      <c r="D234" s="9">
        <v>1.8875759713897704</v>
      </c>
      <c r="E234" s="24">
        <v>2.0516099666213989</v>
      </c>
      <c r="F234" s="24">
        <f t="shared" si="15"/>
        <v>0.16403399523162854</v>
      </c>
    </row>
    <row r="235" spans="3:6" s="5" customFormat="1" x14ac:dyDescent="0.25">
      <c r="C235" s="1" t="s">
        <v>34</v>
      </c>
      <c r="D235" s="9">
        <v>1.9268620524520874</v>
      </c>
      <c r="E235" s="24">
        <v>2.0532759666213991</v>
      </c>
      <c r="F235" s="24">
        <f t="shared" si="15"/>
        <v>0.12641391416931169</v>
      </c>
    </row>
    <row r="236" spans="3:6" s="5" customFormat="1" x14ac:dyDescent="0.25">
      <c r="C236" s="1" t="s">
        <v>35</v>
      </c>
      <c r="D236" s="9">
        <v>13971.53183075</v>
      </c>
      <c r="E236" s="24">
        <v>12722.740762625001</v>
      </c>
      <c r="F236" s="24">
        <f t="shared" si="15"/>
        <v>-1248.7910681249996</v>
      </c>
    </row>
    <row r="237" spans="3:6" s="5" customFormat="1" ht="17.25" thickBot="1" x14ac:dyDescent="0.3">
      <c r="C237" s="1" t="s">
        <v>36</v>
      </c>
      <c r="D237" s="9">
        <v>4230.960626374992</v>
      </c>
      <c r="E237" s="24">
        <v>4026.2858603437421</v>
      </c>
      <c r="F237" s="24">
        <f t="shared" si="15"/>
        <v>-204.67476603124987</v>
      </c>
    </row>
    <row r="238" spans="3:6" s="5" customFormat="1" ht="18" thickTop="1" thickBot="1" x14ac:dyDescent="0.3">
      <c r="C238" s="19" t="s">
        <v>37</v>
      </c>
      <c r="D238" s="10">
        <f>SUM(D227:D237)</f>
        <v>29076.302689777131</v>
      </c>
      <c r="E238" s="10">
        <f>SUM(E227:E237)</f>
        <v>28128.725968306528</v>
      </c>
      <c r="F238" s="10">
        <f t="shared" si="15"/>
        <v>-947.57672147060293</v>
      </c>
    </row>
    <row r="239" spans="3:6" ht="18" thickTop="1" thickBot="1" x14ac:dyDescent="0.35">
      <c r="C239" s="13" t="s">
        <v>84</v>
      </c>
      <c r="D239" s="13"/>
      <c r="E239" s="24">
        <v>376.86</v>
      </c>
      <c r="F239" s="24">
        <f>E239-D239</f>
        <v>376.86</v>
      </c>
    </row>
    <row r="240" spans="3:6" ht="18" thickTop="1" thickBot="1" x14ac:dyDescent="0.3">
      <c r="C240" s="19" t="s">
        <v>62</v>
      </c>
      <c r="D240" s="10">
        <f>SUM(D238:D239)</f>
        <v>29076.302689777131</v>
      </c>
      <c r="E240" s="10">
        <f>SUM(E238:E239)</f>
        <v>28505.585968306528</v>
      </c>
      <c r="F240" s="10">
        <f>E240-D240</f>
        <v>-570.71672147060235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Intermediate A 2020</v>
      </c>
      <c r="E245" s="7" t="str">
        <f>$E$5</f>
        <v>Static Change A 2020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1.6000000238418579</v>
      </c>
      <c r="E246" s="24">
        <v>11.340001106262207</v>
      </c>
      <c r="F246" s="24">
        <f>E246-D246</f>
        <v>9.7400010824203491</v>
      </c>
    </row>
    <row r="247" spans="3:6" s="5" customFormat="1" x14ac:dyDescent="0.25">
      <c r="C247" s="1" t="s">
        <v>60</v>
      </c>
      <c r="D247" s="24">
        <v>0.1900000125169754</v>
      </c>
      <c r="E247" s="24">
        <v>1.4800000190734863</v>
      </c>
      <c r="F247" s="24">
        <f t="shared" ref="F247:F257" si="16">E247-D247</f>
        <v>1.2900000065565109</v>
      </c>
    </row>
    <row r="248" spans="3:6" s="5" customFormat="1" x14ac:dyDescent="0.25">
      <c r="C248" s="1" t="s">
        <v>28</v>
      </c>
      <c r="D248" s="24">
        <v>8.8899993896484375</v>
      </c>
      <c r="E248" s="24">
        <v>69.360000610351563</v>
      </c>
      <c r="F248" s="24">
        <f t="shared" si="16"/>
        <v>60.470001220703125</v>
      </c>
    </row>
    <row r="249" spans="3:6" s="5" customFormat="1" x14ac:dyDescent="0.25">
      <c r="C249" s="1" t="s">
        <v>29</v>
      </c>
      <c r="D249" s="24">
        <v>0.31000000238418579</v>
      </c>
      <c r="E249" s="24">
        <v>1.809999942779541</v>
      </c>
      <c r="F249" s="24">
        <f t="shared" si="16"/>
        <v>1.4999999403953552</v>
      </c>
    </row>
    <row r="250" spans="3:6" s="5" customFormat="1" x14ac:dyDescent="0.25">
      <c r="C250" s="1" t="s">
        <v>30</v>
      </c>
      <c r="D250" s="24">
        <v>0.15999999642372131</v>
      </c>
      <c r="E250" s="24">
        <v>0.96000003814697266</v>
      </c>
      <c r="F250" s="24">
        <f t="shared" si="16"/>
        <v>0.80000004172325134</v>
      </c>
    </row>
    <row r="251" spans="3:6" s="5" customFormat="1" x14ac:dyDescent="0.25">
      <c r="C251" s="1" t="s">
        <v>31</v>
      </c>
      <c r="D251" s="24">
        <v>25.840002059936523</v>
      </c>
      <c r="E251" s="24">
        <v>233.44000244140625</v>
      </c>
      <c r="F251" s="24">
        <f t="shared" si="16"/>
        <v>207.60000038146973</v>
      </c>
    </row>
    <row r="252" spans="3:6" s="5" customFormat="1" x14ac:dyDescent="0.25">
      <c r="C252" s="1" t="s">
        <v>32</v>
      </c>
      <c r="D252" s="24">
        <v>23.889999389648438</v>
      </c>
      <c r="E252" s="24">
        <v>219.73001098632813</v>
      </c>
      <c r="F252" s="24">
        <f t="shared" si="16"/>
        <v>195.84001159667969</v>
      </c>
    </row>
    <row r="253" spans="3:6" s="5" customFormat="1" x14ac:dyDescent="0.25">
      <c r="C253" s="1" t="s">
        <v>33</v>
      </c>
      <c r="D253" s="24">
        <v>9.9999997764825821E-3</v>
      </c>
      <c r="E253" s="24">
        <v>9.0000003576278687E-2</v>
      </c>
      <c r="F253" s="24">
        <f t="shared" si="16"/>
        <v>8.0000003799796104E-2</v>
      </c>
    </row>
    <row r="254" spans="3:6" s="5" customFormat="1" x14ac:dyDescent="0.25">
      <c r="C254" s="1" t="s">
        <v>34</v>
      </c>
      <c r="D254" s="24">
        <v>9.9999997764825821E-3</v>
      </c>
      <c r="E254" s="24">
        <v>8.999999612569809E-2</v>
      </c>
      <c r="F254" s="24">
        <f t="shared" si="16"/>
        <v>7.9999996349215508E-2</v>
      </c>
    </row>
    <row r="255" spans="3:6" s="5" customFormat="1" x14ac:dyDescent="0.25">
      <c r="C255" s="1" t="s">
        <v>35</v>
      </c>
      <c r="D255" s="24">
        <v>65.970001220703125</v>
      </c>
      <c r="E255" s="24">
        <v>601.77996826171875</v>
      </c>
      <c r="F255" s="24">
        <f t="shared" si="16"/>
        <v>535.80996704101563</v>
      </c>
    </row>
    <row r="256" spans="3:6" s="5" customFormat="1" ht="17.25" thickBot="1" x14ac:dyDescent="0.3">
      <c r="C256" s="1" t="s">
        <v>36</v>
      </c>
      <c r="D256" s="24">
        <v>23.670001983642578</v>
      </c>
      <c r="E256" s="24">
        <v>190.44000244140625</v>
      </c>
      <c r="F256" s="24">
        <f t="shared" si="16"/>
        <v>166.77000045776367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150.54000407829881</v>
      </c>
      <c r="E257" s="10">
        <f t="shared" si="17"/>
        <v>1330.5199858471751</v>
      </c>
      <c r="F257" s="10">
        <f t="shared" si="16"/>
        <v>1179.9799817688763</v>
      </c>
    </row>
    <row r="258" spans="3:6" ht="18" thickTop="1" thickBot="1" x14ac:dyDescent="0.35">
      <c r="C258" s="13" t="s">
        <v>84</v>
      </c>
      <c r="D258" s="13"/>
      <c r="E258" s="24">
        <v>361.16</v>
      </c>
      <c r="F258" s="26">
        <f>E258-D258</f>
        <v>361.16</v>
      </c>
    </row>
    <row r="259" spans="3:6" ht="18" thickTop="1" thickBot="1" x14ac:dyDescent="0.3">
      <c r="C259" s="19" t="s">
        <v>62</v>
      </c>
      <c r="D259" s="10">
        <f>D258+D257</f>
        <v>150.54000407829881</v>
      </c>
      <c r="E259" s="10">
        <f>E258+E257</f>
        <v>1691.6799858471752</v>
      </c>
      <c r="F259" s="10">
        <f>E259-D259</f>
        <v>1541.1399817688764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Intermediate A 2020</v>
      </c>
      <c r="E264" s="7" t="str">
        <f>$E$5</f>
        <v>Static Change A 2020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-1.3600001335144043</v>
      </c>
      <c r="E265" s="28">
        <v>-2.5200002193450928</v>
      </c>
      <c r="F265" s="28">
        <f>E265-D265</f>
        <v>-1.1600000858306885</v>
      </c>
    </row>
    <row r="266" spans="3:6" s="5" customFormat="1" x14ac:dyDescent="0.25">
      <c r="C266" s="1" t="s">
        <v>60</v>
      </c>
      <c r="D266" s="22">
        <v>-1.2400000095367432</v>
      </c>
      <c r="E266" s="28">
        <v>-1.9599999189376831</v>
      </c>
      <c r="F266" s="28">
        <f t="shared" ref="F266:F276" si="18">E266-D266</f>
        <v>-0.71999990940093994</v>
      </c>
    </row>
    <row r="267" spans="3:6" s="5" customFormat="1" x14ac:dyDescent="0.25">
      <c r="C267" s="1" t="s">
        <v>28</v>
      </c>
      <c r="D267" s="22">
        <v>6.8600001335144043</v>
      </c>
      <c r="E267" s="28">
        <v>11.860000610351563</v>
      </c>
      <c r="F267" s="28">
        <f t="shared" si="18"/>
        <v>5.0000004768371582</v>
      </c>
    </row>
    <row r="268" spans="3:6" s="5" customFormat="1" x14ac:dyDescent="0.25">
      <c r="C268" s="1" t="s">
        <v>29</v>
      </c>
      <c r="D268" s="22">
        <v>-4.4099998474121094</v>
      </c>
      <c r="E268" s="28">
        <v>-7.4099998474121094</v>
      </c>
      <c r="F268" s="28">
        <f t="shared" si="18"/>
        <v>-3</v>
      </c>
    </row>
    <row r="269" spans="3:6" s="5" customFormat="1" x14ac:dyDescent="0.25">
      <c r="C269" s="1" t="s">
        <v>30</v>
      </c>
      <c r="D269" s="22">
        <v>3.5</v>
      </c>
      <c r="E269" s="28">
        <v>5.9000000953674316</v>
      </c>
      <c r="F269" s="28">
        <f t="shared" si="18"/>
        <v>2.4000000953674316</v>
      </c>
    </row>
    <row r="270" spans="3:6" s="5" customFormat="1" x14ac:dyDescent="0.25">
      <c r="C270" s="1" t="s">
        <v>31</v>
      </c>
      <c r="D270" s="22">
        <v>17.010000228881836</v>
      </c>
      <c r="E270" s="28">
        <v>28.180000305175781</v>
      </c>
      <c r="F270" s="28">
        <f t="shared" si="18"/>
        <v>11.170000076293945</v>
      </c>
    </row>
    <row r="271" spans="3:6" s="5" customFormat="1" x14ac:dyDescent="0.25">
      <c r="C271" s="1" t="s">
        <v>32</v>
      </c>
      <c r="D271" s="22">
        <v>16.229999542236328</v>
      </c>
      <c r="E271" s="28">
        <v>27.950000762939453</v>
      </c>
      <c r="F271" s="28">
        <f t="shared" si="18"/>
        <v>11.720001220703125</v>
      </c>
    </row>
    <row r="272" spans="3:6" s="5" customFormat="1" x14ac:dyDescent="0.25">
      <c r="C272" s="1" t="s">
        <v>33</v>
      </c>
      <c r="D272" s="22">
        <v>5.0699996948242188</v>
      </c>
      <c r="E272" s="28">
        <v>8.6899995803833008</v>
      </c>
      <c r="F272" s="28">
        <f t="shared" si="18"/>
        <v>3.619999885559082</v>
      </c>
    </row>
    <row r="273" spans="3:6" s="5" customFormat="1" x14ac:dyDescent="0.25">
      <c r="C273" s="1" t="s">
        <v>34</v>
      </c>
      <c r="D273" s="22">
        <v>10.689999580383301</v>
      </c>
      <c r="E273" s="28">
        <v>18.489999771118164</v>
      </c>
      <c r="F273" s="28">
        <f t="shared" si="18"/>
        <v>7.8000001907348633</v>
      </c>
    </row>
    <row r="274" spans="3:6" s="5" customFormat="1" x14ac:dyDescent="0.25">
      <c r="C274" s="1" t="s">
        <v>35</v>
      </c>
      <c r="D274" s="22">
        <v>105.87000274658203</v>
      </c>
      <c r="E274" s="28">
        <v>184.83000183105469</v>
      </c>
      <c r="F274" s="28">
        <f t="shared" si="18"/>
        <v>78.959999084472656</v>
      </c>
    </row>
    <row r="275" spans="3:6" s="5" customFormat="1" ht="17.25" thickBot="1" x14ac:dyDescent="0.3">
      <c r="C275" s="1" t="s">
        <v>36</v>
      </c>
      <c r="D275" s="22">
        <v>43.040000915527344</v>
      </c>
      <c r="E275" s="28">
        <v>75.1300048828125</v>
      </c>
      <c r="F275" s="28">
        <f t="shared" si="18"/>
        <v>32.090003967285156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201.26000285148621</v>
      </c>
      <c r="E276" s="23">
        <f t="shared" si="19"/>
        <v>349.140007853508</v>
      </c>
      <c r="F276" s="23">
        <f t="shared" si="18"/>
        <v>147.88000500202179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Intermediate A 2020</v>
      </c>
      <c r="E280" s="7" t="str">
        <f>$E$5</f>
        <v>Static Change A 2020</v>
      </c>
      <c r="F280" s="7" t="s">
        <v>74</v>
      </c>
    </row>
    <row r="281" spans="3:6" ht="18" thickTop="1" thickBot="1" x14ac:dyDescent="0.3">
      <c r="C281" s="12" t="s">
        <v>37</v>
      </c>
      <c r="D281" s="23">
        <v>598.489990234375</v>
      </c>
      <c r="E281" s="23">
        <v>874.52996826171875</v>
      </c>
      <c r="F281" s="23">
        <f>E281-D281</f>
        <v>276.03997802734375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Intermediate A 2020</v>
      </c>
      <c r="E286" s="7" t="str">
        <f>$E$5</f>
        <v>Static Change A 2020</v>
      </c>
      <c r="F286" s="7" t="s">
        <v>74</v>
      </c>
    </row>
    <row r="287" spans="3:6" ht="17.25" thickTop="1" x14ac:dyDescent="0.25">
      <c r="C287" s="16" t="s">
        <v>44</v>
      </c>
      <c r="D287" s="21">
        <v>715.8900146484375</v>
      </c>
      <c r="E287" s="21">
        <v>830.46002197265625</v>
      </c>
      <c r="F287" s="30">
        <f>E287-D287</f>
        <v>114.57000732421875</v>
      </c>
    </row>
    <row r="288" spans="3:6" x14ac:dyDescent="0.25">
      <c r="C288" s="16" t="s">
        <v>56</v>
      </c>
      <c r="D288" s="21">
        <v>36.84000176936388</v>
      </c>
      <c r="E288" s="21">
        <v>44.959998259320855</v>
      </c>
      <c r="F288" s="30">
        <f t="shared" ref="F288:F303" si="20">E288-D288</f>
        <v>8.119996489956975</v>
      </c>
    </row>
    <row r="289" spans="3:6" x14ac:dyDescent="0.25">
      <c r="C289" s="16" t="s">
        <v>57</v>
      </c>
      <c r="D289" s="21">
        <v>15.340000227093697</v>
      </c>
      <c r="E289" s="21">
        <v>18.32000145316124</v>
      </c>
      <c r="F289" s="30">
        <f t="shared" si="20"/>
        <v>2.980001226067543</v>
      </c>
    </row>
    <row r="290" spans="3:6" x14ac:dyDescent="0.25">
      <c r="C290" s="16" t="s">
        <v>61</v>
      </c>
      <c r="D290" s="21">
        <v>10.699999809265137</v>
      </c>
      <c r="E290" s="21">
        <v>11.659999847412109</v>
      </c>
      <c r="F290" s="30">
        <f t="shared" si="20"/>
        <v>0.96000003814697266</v>
      </c>
    </row>
    <row r="291" spans="3:6" x14ac:dyDescent="0.25">
      <c r="C291" s="16" t="s">
        <v>45</v>
      </c>
      <c r="D291" s="21">
        <v>5.7699999902397394</v>
      </c>
      <c r="E291" s="21">
        <v>11.619999812915921</v>
      </c>
      <c r="F291" s="30">
        <f t="shared" si="20"/>
        <v>5.8499998226761818</v>
      </c>
    </row>
    <row r="292" spans="3:6" x14ac:dyDescent="0.25">
      <c r="C292" s="16" t="s">
        <v>65</v>
      </c>
      <c r="D292" s="21">
        <v>6.1500000953674316</v>
      </c>
      <c r="E292" s="21">
        <v>9.3500001523643732</v>
      </c>
      <c r="F292" s="30">
        <f t="shared" si="20"/>
        <v>3.2000000569969416</v>
      </c>
    </row>
    <row r="293" spans="3:6" x14ac:dyDescent="0.25">
      <c r="C293" s="16" t="s">
        <v>71</v>
      </c>
      <c r="D293" s="21">
        <v>4.2899999618530273</v>
      </c>
      <c r="E293" s="21">
        <v>6.0300000309944153</v>
      </c>
      <c r="F293" s="30">
        <f t="shared" si="20"/>
        <v>1.7400000691413879</v>
      </c>
    </row>
    <row r="294" spans="3:6" x14ac:dyDescent="0.25">
      <c r="C294" s="16" t="s">
        <v>46</v>
      </c>
      <c r="D294" s="21">
        <v>3.9300000667572021</v>
      </c>
      <c r="E294" s="21">
        <v>5.369999885559082</v>
      </c>
      <c r="F294" s="30">
        <f t="shared" si="20"/>
        <v>1.4399998188018799</v>
      </c>
    </row>
    <row r="295" spans="3:6" s="6" customFormat="1" x14ac:dyDescent="0.25">
      <c r="C295" s="16" t="s">
        <v>64</v>
      </c>
      <c r="D295" s="21">
        <v>2.2300000190734863</v>
      </c>
      <c r="E295" s="21">
        <v>5.2399997711181641</v>
      </c>
      <c r="F295" s="30">
        <f t="shared" si="20"/>
        <v>3.0099997520446777</v>
      </c>
    </row>
    <row r="296" spans="3:6" s="6" customFormat="1" x14ac:dyDescent="0.25">
      <c r="C296" s="16" t="s">
        <v>47</v>
      </c>
      <c r="D296" s="21">
        <v>1.5</v>
      </c>
      <c r="E296" s="21">
        <v>3.3299999237060547</v>
      </c>
      <c r="F296" s="30">
        <f t="shared" si="20"/>
        <v>1.8299999237060547</v>
      </c>
    </row>
    <row r="297" spans="3:6" s="6" customFormat="1" x14ac:dyDescent="0.25">
      <c r="C297" s="16" t="s">
        <v>67</v>
      </c>
      <c r="D297" s="21">
        <v>3.4699999839067459</v>
      </c>
      <c r="E297" s="21">
        <v>2.9000000953674316</v>
      </c>
      <c r="F297" s="30">
        <f t="shared" si="20"/>
        <v>-0.56999988853931427</v>
      </c>
    </row>
    <row r="298" spans="3:6" s="6" customFormat="1" x14ac:dyDescent="0.25">
      <c r="C298" s="16" t="s">
        <v>66</v>
      </c>
      <c r="D298" s="21">
        <v>1.389999995008111</v>
      </c>
      <c r="E298" s="21">
        <v>2.0900001116096973</v>
      </c>
      <c r="F298" s="30">
        <f t="shared" si="20"/>
        <v>0.70000011660158634</v>
      </c>
    </row>
    <row r="299" spans="3:6" x14ac:dyDescent="0.25">
      <c r="C299" s="16" t="s">
        <v>72</v>
      </c>
      <c r="D299" s="21">
        <v>0</v>
      </c>
      <c r="E299" s="21">
        <v>0.87000000476837158</v>
      </c>
      <c r="F299" s="30">
        <f t="shared" si="20"/>
        <v>0.87000000476837158</v>
      </c>
    </row>
    <row r="300" spans="3:6" s="6" customFormat="1" x14ac:dyDescent="0.25">
      <c r="C300" s="16" t="s">
        <v>58</v>
      </c>
      <c r="D300" s="21">
        <v>1.2300000283867121</v>
      </c>
      <c r="E300" s="21">
        <v>0.37000000476837158</v>
      </c>
      <c r="F300" s="30">
        <f t="shared" si="20"/>
        <v>-0.86000002361834049</v>
      </c>
    </row>
    <row r="301" spans="3:6" s="6" customFormat="1" x14ac:dyDescent="0.25">
      <c r="C301" s="16" t="s">
        <v>73</v>
      </c>
      <c r="D301" s="21">
        <v>0.25</v>
      </c>
      <c r="E301" s="21">
        <v>0.33000001311302185</v>
      </c>
      <c r="F301" s="30">
        <f t="shared" si="20"/>
        <v>8.0000013113021851E-2</v>
      </c>
    </row>
    <row r="302" spans="3:6" s="6" customFormat="1" x14ac:dyDescent="0.25">
      <c r="C302" s="16" t="s">
        <v>48</v>
      </c>
      <c r="D302" s="21">
        <v>0.15999999642372131</v>
      </c>
      <c r="E302" s="21">
        <v>0.21000000834465027</v>
      </c>
      <c r="F302" s="30">
        <f t="shared" si="20"/>
        <v>5.0000011920928955E-2</v>
      </c>
    </row>
    <row r="303" spans="3:6" s="6" customFormat="1" ht="17.25" thickBot="1" x14ac:dyDescent="0.3">
      <c r="C303" s="16" t="s">
        <v>70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809.14001659117639</v>
      </c>
      <c r="E304" s="20">
        <f t="shared" si="21"/>
        <v>953.11002134718001</v>
      </c>
      <c r="F304" s="20">
        <f t="shared" si="21"/>
        <v>143.97000475600362</v>
      </c>
    </row>
    <row r="305" spans="3:6" ht="18" thickTop="1" thickBot="1" x14ac:dyDescent="0.3">
      <c r="C305" s="19" t="s">
        <v>37</v>
      </c>
      <c r="D305" s="20">
        <f t="shared" ref="D305:F305" si="22">D17</f>
        <v>1256.4700365066528</v>
      </c>
      <c r="E305" s="20">
        <f t="shared" si="22"/>
        <v>1410.7700237035751</v>
      </c>
      <c r="F305" s="20">
        <f t="shared" si="22"/>
        <v>154.2999871969223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