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E259" i="1"/>
  <c r="F259" i="1" s="1"/>
  <c r="D259" i="1"/>
  <c r="F239" i="1" l="1"/>
  <c r="E238" i="1"/>
  <c r="E240" i="1" s="1"/>
  <c r="D238" i="1"/>
  <c r="D240" i="1" s="1"/>
  <c r="F240" i="1" l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38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<sst xmlns="http://schemas.openxmlformats.org/spreadsheetml/2006/main" count="252" uniqueCount="88">
  <si>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</si>
  <si>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</si>
  <si>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</si>
  <si>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</si>
  <si>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</si>
  <si>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</si>
  <si>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</si>
  <si>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</si>
  <si>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</si>
  <si>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</si>
  <si>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PROJECTED LOAD PAYMENTS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</si>
  <si>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</si>
  <si>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</si>
  <si>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</si>
  <si>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</si>
  <si>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</si>
  <si>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</si>
  <si>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</si>
  <si>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</si>
  <si>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</si>
  <si>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</si>
  <si>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</si>
  <si>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</si>
  <si>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</si>
  <si>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</si>
  <si>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</si>
  <si>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</si>
  <si>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</si>
  <si>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</si>
  <si>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</si>
  <si>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</si>
  <si>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</si>
  <si>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</si>
  <si>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</si>
  <si>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</si>
  <si>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</si>
  <si>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</si>
  <si>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</si>
  <si>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</si>
  <si>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</si>
  <si>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</si>
  <si>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</si>
  <si>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</si>
  <si>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</si>
  <si>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</si>
  <si>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</si>
  <si>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</si>
  <si>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</si>
  <si>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</si>
  <si>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</si>
  <si>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</si>
  <si>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</si>
  <si>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</si>
  <si>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</si>
  <si>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</si>
  <si>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</si>
  <si>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</si>
  <si>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</si>
  <si>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</si>
  <si>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</si>
  <si>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</si>
  <si>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</si>
  <si>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</si>
  <si>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</si>
  <si>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</si>
  <si>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</si>
  <si>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</si>
  <si>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</si>
  <si>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</si>
  <si>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Production Cost ($M)</t>
  </si>
  <si>
    <t>Congestion Rent ($M)</t>
  </si>
  <si>
    <t>NORTHPORT PILGRIM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</si>
  <si>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</si>
  <si>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</si>
  <si>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</si>
  <si>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</si>
  <si>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</si>
  <si>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</si>
  <si>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</si>
  <si>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</si>
  <si>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</si>
  <si>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</si>
  <si>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</si>
  <si>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</si>
  <si>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</si>
  <si>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</si>
  <si>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Intermediate A 2025</t>
  </si>
  <si>
    <t>Static Change 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</si>
</sst>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3043.85009765625</c:v>
                </c:pt>
                <c:pt idx="1">
                  <c:v>1641.43994140625</c:v>
                </c:pt>
                <c:pt idx="2">
                  <c:v>21799.1015625</c:v>
                </c:pt>
                <c:pt idx="3">
                  <c:v>3258.72998046875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4207.93994140625</c:v>
                </c:pt>
                <c:pt idx="1">
                  <c:v>1652.7899169921875</c:v>
                </c:pt>
                <c:pt idx="2">
                  <c:v>21869.83203125</c:v>
                </c:pt>
                <c:pt idx="3">
                  <c:v>3281.239990234375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1164.08984375</c:v>
                </c:pt>
                <c:pt idx="1">
                  <c:v>11.3499755859375</c:v>
                </c:pt>
                <c:pt idx="2">
                  <c:v>70.73046875</c:v>
                </c:pt>
                <c:pt idx="3">
                  <c:v>22.510009765625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2.9999999329447746E-2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9.0000003576278687E-2</c:v>
                </c:pt>
                <c:pt idx="7">
                  <c:v>0</c:v>
                </c:pt>
                <c:pt idx="8">
                  <c:v>0</c:v>
                </c:pt>
                <c:pt idx="9">
                  <c:v>0.23000000417232513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9.0000003576278687E-2</c:v>
                </c:pt>
                <c:pt idx="7">
                  <c:v>0</c:v>
                </c:pt>
                <c:pt idx="8">
                  <c:v>0</c:v>
                </c:pt>
                <c:pt idx="9">
                  <c:v>0.2199999988079071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-9.9999997764825821E-3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-1.000000536441803E-2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164.09815538964833</c:v>
                </c:pt>
                <c:pt idx="1">
                  <c:v>16.635069534057617</c:v>
                </c:pt>
                <c:pt idx="2">
                  <c:v>1250.2341065937501</c:v>
                </c:pt>
                <c:pt idx="3">
                  <c:v>50.250917474121096</c:v>
                </c:pt>
                <c:pt idx="4">
                  <c:v>34.044511915527337</c:v>
                </c:pt>
                <c:pt idx="5">
                  <c:v>4858.280513749999</c:v>
                </c:pt>
                <c:pt idx="6">
                  <c:v>3606.6684423051752</c:v>
                </c:pt>
                <c:pt idx="7">
                  <c:v>1.8723399809265138</c:v>
                </c:pt>
                <c:pt idx="8">
                  <c:v>1.7847199475479125</c:v>
                </c:pt>
                <c:pt idx="9">
                  <c:v>11776.741377124999</c:v>
                </c:pt>
                <c:pt idx="10">
                  <c:v>3153.1374925625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124.89007583789062</c:v>
                </c:pt>
                <c:pt idx="1">
                  <c:v>12.698931495910644</c:v>
                </c:pt>
                <c:pt idx="2">
                  <c:v>1089.4012236445312</c:v>
                </c:pt>
                <c:pt idx="3">
                  <c:v>33.707420228881837</c:v>
                </c:pt>
                <c:pt idx="4">
                  <c:v>26.400123457763669</c:v>
                </c:pt>
                <c:pt idx="5">
                  <c:v>4821.3590642187501</c:v>
                </c:pt>
                <c:pt idx="6">
                  <c:v>4061.7044751955559</c:v>
                </c:pt>
                <c:pt idx="7">
                  <c:v>2.1101780381469726</c:v>
                </c:pt>
                <c:pt idx="8">
                  <c:v>2.0556520953674315</c:v>
                </c:pt>
                <c:pt idx="9">
                  <c:v>11118.8973898125</c:v>
                </c:pt>
                <c:pt idx="10">
                  <c:v>3055.0549883593749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-39.208079551757706</c:v>
                </c:pt>
                <c:pt idx="1">
                  <c:v>-3.9361380381469733</c:v>
                </c:pt>
                <c:pt idx="2">
                  <c:v>-160.83288294921886</c:v>
                </c:pt>
                <c:pt idx="3">
                  <c:v>-16.543497245239259</c:v>
                </c:pt>
                <c:pt idx="4">
                  <c:v>-7.644388457763668</c:v>
                </c:pt>
                <c:pt idx="5">
                  <c:v>-36.921449531248982</c:v>
                </c:pt>
                <c:pt idx="6">
                  <c:v>455.03603289038074</c:v>
                </c:pt>
                <c:pt idx="7">
                  <c:v>0.23783805722045881</c:v>
                </c:pt>
                <c:pt idx="8">
                  <c:v>0.27093214781951902</c:v>
                </c:pt>
                <c:pt idx="9">
                  <c:v>-657.84398731249894</c:v>
                </c:pt>
                <c:pt idx="10">
                  <c:v>-98.082504203125154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1.3500000238418579</c:v>
                </c:pt>
                <c:pt idx="1">
                  <c:v>0.14000000059604645</c:v>
                </c:pt>
                <c:pt idx="2">
                  <c:v>10.310000419616699</c:v>
                </c:pt>
                <c:pt idx="3">
                  <c:v>0.41999998688697815</c:v>
                </c:pt>
                <c:pt idx="4">
                  <c:v>0.2800000011920929</c:v>
                </c:pt>
                <c:pt idx="5">
                  <c:v>40.089996337890625</c:v>
                </c:pt>
                <c:pt idx="6">
                  <c:v>29.749998092651367</c:v>
                </c:pt>
                <c:pt idx="7">
                  <c:v>9.9999997764825821E-3</c:v>
                </c:pt>
                <c:pt idx="8">
                  <c:v>9.9999997764825821E-3</c:v>
                </c:pt>
                <c:pt idx="9">
                  <c:v>84.529998779296875</c:v>
                </c:pt>
                <c:pt idx="10">
                  <c:v>25.970001220703125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7.1699995994567871</c:v>
                </c:pt>
                <c:pt idx="1">
                  <c:v>0.73000001907348633</c:v>
                </c:pt>
                <c:pt idx="2">
                  <c:v>62.610000610351563</c:v>
                </c:pt>
                <c:pt idx="3">
                  <c:v>1.9300000667572021</c:v>
                </c:pt>
                <c:pt idx="4">
                  <c:v>1.5099999904632568</c:v>
                </c:pt>
                <c:pt idx="5">
                  <c:v>277.1199951171875</c:v>
                </c:pt>
                <c:pt idx="6">
                  <c:v>233.46000671386719</c:v>
                </c:pt>
                <c:pt idx="7">
                  <c:v>0.11999998986721039</c:v>
                </c:pt>
                <c:pt idx="8">
                  <c:v>0.10999999940395355</c:v>
                </c:pt>
                <c:pt idx="9">
                  <c:v>639.0999755859375</c:v>
                </c:pt>
                <c:pt idx="10">
                  <c:v>175.61000061035156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5.8199995756149292</c:v>
                </c:pt>
                <c:pt idx="1">
                  <c:v>0.59000001847743988</c:v>
                </c:pt>
                <c:pt idx="2">
                  <c:v>52.300000190734863</c:v>
                </c:pt>
                <c:pt idx="3">
                  <c:v>1.510000079870224</c:v>
                </c:pt>
                <c:pt idx="4">
                  <c:v>1.2299999892711639</c:v>
                </c:pt>
                <c:pt idx="5">
                  <c:v>237.02999877929688</c:v>
                </c:pt>
                <c:pt idx="6">
                  <c:v>203.71000862121582</c:v>
                </c:pt>
                <c:pt idx="7">
                  <c:v>0.10999999009072781</c:v>
                </c:pt>
                <c:pt idx="8">
                  <c:v>9.999999962747097E-2</c:v>
                </c:pt>
                <c:pt idx="9">
                  <c:v>554.56997680664063</c:v>
                </c:pt>
                <c:pt idx="10">
                  <c:v>149.63999938964844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-8.0400009155273438</c:v>
                </c:pt>
                <c:pt idx="1">
                  <c:v>-2.190000057220459</c:v>
                </c:pt>
                <c:pt idx="2">
                  <c:v>5.9900002479553223</c:v>
                </c:pt>
                <c:pt idx="3">
                  <c:v>-5.9899997711181641</c:v>
                </c:pt>
                <c:pt idx="4">
                  <c:v>1.25</c:v>
                </c:pt>
                <c:pt idx="5">
                  <c:v>21.729999542236328</c:v>
                </c:pt>
                <c:pt idx="6">
                  <c:v>30.270000457763672</c:v>
                </c:pt>
                <c:pt idx="7">
                  <c:v>9.7399997711181641</c:v>
                </c:pt>
                <c:pt idx="8">
                  <c:v>20.680000305175781</c:v>
                </c:pt>
                <c:pt idx="9">
                  <c:v>199.30999755859375</c:v>
                </c:pt>
                <c:pt idx="10">
                  <c:v>81.730003356933594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-11.159999847412109</c:v>
                </c:pt>
                <c:pt idx="1">
                  <c:v>-2.8299999237060547</c:v>
                </c:pt>
                <c:pt idx="2">
                  <c:v>8.9600000381469727</c:v>
                </c:pt>
                <c:pt idx="3">
                  <c:v>-8.6399993896484375</c:v>
                </c:pt>
                <c:pt idx="4">
                  <c:v>1.8599998950958252</c:v>
                </c:pt>
                <c:pt idx="5">
                  <c:v>31.409997940063477</c:v>
                </c:pt>
                <c:pt idx="6">
                  <c:v>43.660003662109375</c:v>
                </c:pt>
                <c:pt idx="7">
                  <c:v>14.019999504089355</c:v>
                </c:pt>
                <c:pt idx="8">
                  <c:v>29.849998474121094</c:v>
                </c:pt>
                <c:pt idx="9">
                  <c:v>289.3599853515625</c:v>
                </c:pt>
                <c:pt idx="10">
                  <c:v>118.77000427246094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-3.1199989318847656</c:v>
                </c:pt>
                <c:pt idx="1">
                  <c:v>-0.6399998664855957</c:v>
                </c:pt>
                <c:pt idx="2">
                  <c:v>2.9699997901916504</c:v>
                </c:pt>
                <c:pt idx="3">
                  <c:v>-2.6499996185302734</c:v>
                </c:pt>
                <c:pt idx="4">
                  <c:v>0.6099998950958252</c:v>
                </c:pt>
                <c:pt idx="5">
                  <c:v>9.6799983978271484</c:v>
                </c:pt>
                <c:pt idx="6">
                  <c:v>13.390003204345703</c:v>
                </c:pt>
                <c:pt idx="7">
                  <c:v>4.2799997329711914</c:v>
                </c:pt>
                <c:pt idx="8">
                  <c:v>9.1699981689453125</c:v>
                </c:pt>
                <c:pt idx="9">
                  <c:v>90.04998779296875</c:v>
                </c:pt>
                <c:pt idx="10">
                  <c:v>37.040000915527344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37.970001220703125</c:v>
                </c:pt>
                <c:pt idx="1">
                  <c:v>18.25</c:v>
                </c:pt>
                <c:pt idx="2">
                  <c:v>27.940000534057617</c:v>
                </c:pt>
                <c:pt idx="3">
                  <c:v>0.78999996185302734</c:v>
                </c:pt>
                <c:pt idx="4">
                  <c:v>7.9499998092651367</c:v>
                </c:pt>
                <c:pt idx="5">
                  <c:v>130.77999877929688</c:v>
                </c:pt>
                <c:pt idx="6">
                  <c:v>92.349998474121094</c:v>
                </c:pt>
                <c:pt idx="7">
                  <c:v>29.690000534057617</c:v>
                </c:pt>
                <c:pt idx="8">
                  <c:v>58.229999542236328</c:v>
                </c:pt>
                <c:pt idx="9">
                  <c:v>553.04998779296875</c:v>
                </c:pt>
                <c:pt idx="10">
                  <c:v>272.42001342773438</c:v>
                </c:pt>
                <c:pt idx="11" formatCode="0">
                  <c:v>1229.4200000762939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46.089996337890625</c:v>
                </c:pt>
                <c:pt idx="1">
                  <c:v>20.270000457763672</c:v>
                </c:pt>
                <c:pt idx="2">
                  <c:v>30.329998016357422</c:v>
                </c:pt>
                <c:pt idx="3">
                  <c:v>0.9100000262260437</c:v>
                </c:pt>
                <c:pt idx="4">
                  <c:v>8.6999998092651367</c:v>
                </c:pt>
                <c:pt idx="5">
                  <c:v>144.8800048828125</c:v>
                </c:pt>
                <c:pt idx="6">
                  <c:v>104.13999938964844</c:v>
                </c:pt>
                <c:pt idx="7">
                  <c:v>33.75</c:v>
                </c:pt>
                <c:pt idx="8">
                  <c:v>66.180000305175781</c:v>
                </c:pt>
                <c:pt idx="9">
                  <c:v>650.739990234375</c:v>
                </c:pt>
                <c:pt idx="10">
                  <c:v>308.64999389648438</c:v>
                </c:pt>
                <c:pt idx="11" formatCode="0">
                  <c:v>1414.639983355999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8.1199951171875</c:v>
                </c:pt>
                <c:pt idx="1">
                  <c:v>2.0200004577636719</c:v>
                </c:pt>
                <c:pt idx="2">
                  <c:v>2.3899974822998047</c:v>
                </c:pt>
                <c:pt idx="3">
                  <c:v>0.12000006437301636</c:v>
                </c:pt>
                <c:pt idx="4">
                  <c:v>0.75</c:v>
                </c:pt>
                <c:pt idx="5">
                  <c:v>14.100006103515625</c:v>
                </c:pt>
                <c:pt idx="6">
                  <c:v>11.790000915527344</c:v>
                </c:pt>
                <c:pt idx="7">
                  <c:v>4.0599994659423828</c:v>
                </c:pt>
                <c:pt idx="8">
                  <c:v>7.9500007629394531</c:v>
                </c:pt>
                <c:pt idx="9">
                  <c:v>97.69000244140625</c:v>
                </c:pt>
                <c:pt idx="10">
                  <c:v>36.22998046875</c:v>
                </c:pt>
                <c:pt idx="11" formatCode="0">
                  <c:v>185.21998327970505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GOWANUS GOETHALS</c:v>
                </c:pt>
                <c:pt idx="11">
                  <c:v>SPRAINBROOK DUNWOODIE</c:v>
                </c:pt>
                <c:pt idx="12">
                  <c:v>EDIC MARCY</c:v>
                </c:pt>
                <c:pt idx="13">
                  <c:v>PACKARD HUNTLEY</c:v>
                </c:pt>
                <c:pt idx="14">
                  <c:v>RAINEY VERNON</c:v>
                </c:pt>
                <c:pt idx="15">
                  <c:v>NEW SCOTLAND LEEDS</c:v>
                </c:pt>
                <c:pt idx="16">
                  <c:v>NIAGARA PACKARD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716.95001220703125</c:v>
                </c:pt>
                <c:pt idx="1">
                  <c:v>34.909999519586563</c:v>
                </c:pt>
                <c:pt idx="2">
                  <c:v>16.219999313354492</c:v>
                </c:pt>
                <c:pt idx="3">
                  <c:v>8.7200002670288086</c:v>
                </c:pt>
                <c:pt idx="4">
                  <c:v>8.6500000655651093</c:v>
                </c:pt>
                <c:pt idx="5">
                  <c:v>7.6599998474121094</c:v>
                </c:pt>
                <c:pt idx="6">
                  <c:v>4.1899999566376209</c:v>
                </c:pt>
                <c:pt idx="7">
                  <c:v>3.5699999332427979</c:v>
                </c:pt>
                <c:pt idx="8">
                  <c:v>1.610000018030405</c:v>
                </c:pt>
                <c:pt idx="9">
                  <c:v>1.5299999713897705</c:v>
                </c:pt>
                <c:pt idx="10">
                  <c:v>0</c:v>
                </c:pt>
                <c:pt idx="11">
                  <c:v>0.70999997854232788</c:v>
                </c:pt>
                <c:pt idx="12">
                  <c:v>1.9999999552965164E-2</c:v>
                </c:pt>
                <c:pt idx="13">
                  <c:v>0.61000001430511475</c:v>
                </c:pt>
                <c:pt idx="14">
                  <c:v>0.35999998450279236</c:v>
                </c:pt>
                <c:pt idx="15">
                  <c:v>0.43000000715255737</c:v>
                </c:pt>
                <c:pt idx="16">
                  <c:v>1.9999999552965164E-2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GOWANUS GOETHALS</c:v>
                </c:pt>
                <c:pt idx="11">
                  <c:v>SPRAINBROOK DUNWOODIE</c:v>
                </c:pt>
                <c:pt idx="12">
                  <c:v>EDIC MARCY</c:v>
                </c:pt>
                <c:pt idx="13">
                  <c:v>PACKARD HUNTLEY</c:v>
                </c:pt>
                <c:pt idx="14">
                  <c:v>RAINEY VERNON</c:v>
                </c:pt>
                <c:pt idx="15">
                  <c:v>NEW SCOTLAND LEEDS</c:v>
                </c:pt>
                <c:pt idx="16">
                  <c:v>NIAGARA PACKARD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794.3099365234375</c:v>
                </c:pt>
                <c:pt idx="1">
                  <c:v>36.070002257823944</c:v>
                </c:pt>
                <c:pt idx="2">
                  <c:v>24.44999885559082</c:v>
                </c:pt>
                <c:pt idx="3">
                  <c:v>16.379999160766602</c:v>
                </c:pt>
                <c:pt idx="4">
                  <c:v>15.010000610724092</c:v>
                </c:pt>
                <c:pt idx="5">
                  <c:v>11.510000228881836</c:v>
                </c:pt>
                <c:pt idx="6">
                  <c:v>6.9500000569969416</c:v>
                </c:pt>
                <c:pt idx="7">
                  <c:v>4.2600002288818359</c:v>
                </c:pt>
                <c:pt idx="8">
                  <c:v>3.5200001001358032</c:v>
                </c:pt>
                <c:pt idx="9">
                  <c:v>2.6700000762939453</c:v>
                </c:pt>
                <c:pt idx="10">
                  <c:v>1.0900000333786011</c:v>
                </c:pt>
                <c:pt idx="11">
                  <c:v>0.89999997615814209</c:v>
                </c:pt>
                <c:pt idx="12">
                  <c:v>0.83999999240040779</c:v>
                </c:pt>
                <c:pt idx="13">
                  <c:v>0.70999997854232788</c:v>
                </c:pt>
                <c:pt idx="14">
                  <c:v>0.38999998569488525</c:v>
                </c:pt>
                <c:pt idx="15">
                  <c:v>5.9999998658895493E-2</c:v>
                </c:pt>
                <c:pt idx="16">
                  <c:v>1.9999999552965164E-2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GOWANUS GOETHALS</c:v>
                </c:pt>
                <c:pt idx="11">
                  <c:v>SPRAINBROOK DUNWOODIE</c:v>
                </c:pt>
                <c:pt idx="12">
                  <c:v>EDIC MARCY</c:v>
                </c:pt>
                <c:pt idx="13">
                  <c:v>PACKARD HUNTLEY</c:v>
                </c:pt>
                <c:pt idx="14">
                  <c:v>RAINEY VERNON</c:v>
                </c:pt>
                <c:pt idx="15">
                  <c:v>NEW SCOTLAND LEEDS</c:v>
                </c:pt>
                <c:pt idx="16">
                  <c:v>NIAGARA PACKARD</c:v>
                </c:pt>
              </c:strCache>
            </c:strRef>
          </c:cat>
          <c:val>
            <c:numRef>
              <c:f>Summary!$F$287:$F$303</c:f>
              <c:numCache>
                <c:formatCode>#,##0</c:formatCode>
                <c:ptCount val="17"/>
                <c:pt idx="0">
                  <c:v>77.35992431640625</c:v>
                </c:pt>
                <c:pt idx="1">
                  <c:v>1.160002738237381</c:v>
                </c:pt>
                <c:pt idx="2">
                  <c:v>8.2299995422363281</c:v>
                </c:pt>
                <c:pt idx="3">
                  <c:v>7.659998893737793</c:v>
                </c:pt>
                <c:pt idx="4">
                  <c:v>6.3600005451589823</c:v>
                </c:pt>
                <c:pt idx="5">
                  <c:v>3.8500003814697266</c:v>
                </c:pt>
                <c:pt idx="6">
                  <c:v>2.7600001003593206</c:v>
                </c:pt>
                <c:pt idx="7">
                  <c:v>0.69000029563903809</c:v>
                </c:pt>
                <c:pt idx="8">
                  <c:v>1.9100000821053982</c:v>
                </c:pt>
                <c:pt idx="9">
                  <c:v>1.1400001049041748</c:v>
                </c:pt>
                <c:pt idx="10">
                  <c:v>1.0900000333786011</c:v>
                </c:pt>
                <c:pt idx="11">
                  <c:v>0.18999999761581421</c:v>
                </c:pt>
                <c:pt idx="12">
                  <c:v>0.81999999284744263</c:v>
                </c:pt>
                <c:pt idx="13">
                  <c:v>9.9999964237213135E-2</c:v>
                </c:pt>
                <c:pt idx="14">
                  <c:v>3.0000001192092896E-2</c:v>
                </c:pt>
                <c:pt idx="15">
                  <c:v>-0.37000000849366188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21387.1484375</c:v>
                </c:pt>
                <c:pt idx="1">
                  <c:v>5003.419921875</c:v>
                </c:pt>
                <c:pt idx="2">
                  <c:v>31701.03125</c:v>
                </c:pt>
                <c:pt idx="3">
                  <c:v>9605.3798828125</c:v>
                </c:pt>
                <c:pt idx="4">
                  <c:v>6154.740234375</c:v>
                </c:pt>
                <c:pt idx="5">
                  <c:v>14906.25</c:v>
                </c:pt>
                <c:pt idx="6">
                  <c:v>9010.6005859375</c:v>
                </c:pt>
                <c:pt idx="7">
                  <c:v>464.07998657226563</c:v>
                </c:pt>
                <c:pt idx="8">
                  <c:v>98.300003051757813</c:v>
                </c:pt>
                <c:pt idx="9">
                  <c:v>23691.021484375</c:v>
                </c:pt>
                <c:pt idx="10">
                  <c:v>7788.17041015625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21326.330078125</c:v>
                </c:pt>
                <c:pt idx="1">
                  <c:v>5005.0498046875</c:v>
                </c:pt>
                <c:pt idx="2">
                  <c:v>31363.111328125</c:v>
                </c:pt>
                <c:pt idx="3">
                  <c:v>9585.5302734375</c:v>
                </c:pt>
                <c:pt idx="4">
                  <c:v>6145.31005859375</c:v>
                </c:pt>
                <c:pt idx="5">
                  <c:v>14786.48046875</c:v>
                </c:pt>
                <c:pt idx="6">
                  <c:v>9998.2099609375</c:v>
                </c:pt>
                <c:pt idx="7">
                  <c:v>464.68002319335938</c:v>
                </c:pt>
                <c:pt idx="8">
                  <c:v>98.979995727539063</c:v>
                </c:pt>
                <c:pt idx="9">
                  <c:v>22531.03125</c:v>
                </c:pt>
                <c:pt idx="10">
                  <c:v>7595.8798828125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-60.818359375</c:v>
                </c:pt>
                <c:pt idx="1">
                  <c:v>1.6298828125</c:v>
                </c:pt>
                <c:pt idx="2">
                  <c:v>-337.919921875</c:v>
                </c:pt>
                <c:pt idx="3">
                  <c:v>-19.849609375</c:v>
                </c:pt>
                <c:pt idx="4">
                  <c:v>-9.43017578125</c:v>
                </c:pt>
                <c:pt idx="5">
                  <c:v>-119.76953125</c:v>
                </c:pt>
                <c:pt idx="6">
                  <c:v>987.609375</c:v>
                </c:pt>
                <c:pt idx="7">
                  <c:v>0.60003662109375</c:v>
                </c:pt>
                <c:pt idx="8">
                  <c:v>0.67999267578125</c:v>
                </c:pt>
                <c:pt idx="9">
                  <c:v>-1159.990234375</c:v>
                </c:pt>
                <c:pt idx="10">
                  <c:v>-192.29052734375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4411.43994140625</c:v>
                </c:pt>
                <c:pt idx="1">
                  <c:v>2288.679931640625</c:v>
                </c:pt>
                <c:pt idx="2">
                  <c:v>3928.190185546875</c:v>
                </c:pt>
                <c:pt idx="3">
                  <c:v>947.4300537109375</c:v>
                </c:pt>
                <c:pt idx="4">
                  <c:v>-3133.090087890625</c:v>
                </c:pt>
                <c:pt idx="5">
                  <c:v>1394.6600341796875</c:v>
                </c:pt>
                <c:pt idx="6">
                  <c:v>266.47000122070313</c:v>
                </c:pt>
                <c:pt idx="7">
                  <c:v>-1182.6600341796875</c:v>
                </c:pt>
                <c:pt idx="8">
                  <c:v>10330.3408203125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4539.7998046875</c:v>
                </c:pt>
                <c:pt idx="1">
                  <c:v>2334.52001953125</c:v>
                </c:pt>
                <c:pt idx="2">
                  <c:v>4000.5</c:v>
                </c:pt>
                <c:pt idx="3">
                  <c:v>1078.179931640625</c:v>
                </c:pt>
                <c:pt idx="4">
                  <c:v>-2980.0302734375</c:v>
                </c:pt>
                <c:pt idx="5">
                  <c:v>1483.929931640625</c:v>
                </c:pt>
                <c:pt idx="6">
                  <c:v>372.75</c:v>
                </c:pt>
                <c:pt idx="7">
                  <c:v>-1048.1099853515625</c:v>
                </c:pt>
                <c:pt idx="8">
                  <c:v>10329.310546875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128.35986328125</c:v>
                </c:pt>
                <c:pt idx="1">
                  <c:v>45.840087890625</c:v>
                </c:pt>
                <c:pt idx="2">
                  <c:v>72.309814453125</c:v>
                </c:pt>
                <c:pt idx="3">
                  <c:v>130.7498779296875</c:v>
                </c:pt>
                <c:pt idx="4">
                  <c:v>153.059814453125</c:v>
                </c:pt>
                <c:pt idx="5">
                  <c:v>89.2698974609375</c:v>
                </c:pt>
                <c:pt idx="6">
                  <c:v>106.27999877929688</c:v>
                </c:pt>
                <c:pt idx="7">
                  <c:v>134.550048828125</c:v>
                </c:pt>
                <c:pt idx="8">
                  <c:v>-1.0302734375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695.1199951171875</c:v>
                </c:pt>
                <c:pt idx="1">
                  <c:v>172.55999755859375</c:v>
                </c:pt>
                <c:pt idx="2">
                  <c:v>1099.699951171875</c:v>
                </c:pt>
                <c:pt idx="3">
                  <c:v>329.08001708984375</c:v>
                </c:pt>
                <c:pt idx="4">
                  <c:v>221.64999389648438</c:v>
                </c:pt>
                <c:pt idx="5">
                  <c:v>744.84002685546875</c:v>
                </c:pt>
                <c:pt idx="6">
                  <c:v>428.7099609375</c:v>
                </c:pt>
                <c:pt idx="7">
                  <c:v>23.220001220703125</c:v>
                </c:pt>
                <c:pt idx="8">
                  <c:v>5.1599998474121094</c:v>
                </c:pt>
                <c:pt idx="9">
                  <c:v>1265.1900634765625</c:v>
                </c:pt>
                <c:pt idx="10">
                  <c:v>439.6400146484375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1011.7899780273438</c:v>
                </c:pt>
                <c:pt idx="1">
                  <c:v>249.57000732421875</c:v>
                </c:pt>
                <c:pt idx="2">
                  <c:v>1563.5599365234375</c:v>
                </c:pt>
                <c:pt idx="3">
                  <c:v>472.19000244140625</c:v>
                </c:pt>
                <c:pt idx="4">
                  <c:v>317.85000610351563</c:v>
                </c:pt>
                <c:pt idx="5">
                  <c:v>1036.699951171875</c:v>
                </c:pt>
                <c:pt idx="6">
                  <c:v>677.510009765625</c:v>
                </c:pt>
                <c:pt idx="7">
                  <c:v>31.840000152587891</c:v>
                </c:pt>
                <c:pt idx="8">
                  <c:v>7.0699996948242188</c:v>
                </c:pt>
                <c:pt idx="9">
                  <c:v>1681.2900390625</c:v>
                </c:pt>
                <c:pt idx="10">
                  <c:v>592.92999267578125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316.66998291015625</c:v>
                </c:pt>
                <c:pt idx="1">
                  <c:v>77.010009765625</c:v>
                </c:pt>
                <c:pt idx="2">
                  <c:v>463.8599853515625</c:v>
                </c:pt>
                <c:pt idx="3">
                  <c:v>143.1099853515625</c:v>
                </c:pt>
                <c:pt idx="4">
                  <c:v>96.20001220703125</c:v>
                </c:pt>
                <c:pt idx="5">
                  <c:v>291.85992431640625</c:v>
                </c:pt>
                <c:pt idx="6">
                  <c:v>248.800048828125</c:v>
                </c:pt>
                <c:pt idx="7">
                  <c:v>8.6199989318847656</c:v>
                </c:pt>
                <c:pt idx="8">
                  <c:v>1.9099998474121094</c:v>
                </c:pt>
                <c:pt idx="9">
                  <c:v>416.0999755859375</c:v>
                </c:pt>
                <c:pt idx="10">
                  <c:v>153.28997802734375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477.55999755859375</c:v>
                </c:pt>
                <c:pt idx="1">
                  <c:v>322.56002807617188</c:v>
                </c:pt>
                <c:pt idx="2">
                  <c:v>533.45001220703125</c:v>
                </c:pt>
                <c:pt idx="3">
                  <c:v>209.33000183105469</c:v>
                </c:pt>
                <c:pt idx="4">
                  <c:v>238.55999755859375</c:v>
                </c:pt>
                <c:pt idx="5">
                  <c:v>568.84002685546875</c:v>
                </c:pt>
                <c:pt idx="6">
                  <c:v>467.510009765625</c:v>
                </c:pt>
                <c:pt idx="7">
                  <c:v>141.04998779296875</c:v>
                </c:pt>
                <c:pt idx="8">
                  <c:v>290.79000854492188</c:v>
                </c:pt>
                <c:pt idx="9">
                  <c:v>2624.93994140625</c:v>
                </c:pt>
                <c:pt idx="10">
                  <c:v>1104.8299560546875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698.4599609375</c:v>
                </c:pt>
                <c:pt idx="1">
                  <c:v>469.73001098632813</c:v>
                </c:pt>
                <c:pt idx="2">
                  <c:v>771.49005126953125</c:v>
                </c:pt>
                <c:pt idx="3">
                  <c:v>301.14999389648438</c:v>
                </c:pt>
                <c:pt idx="4">
                  <c:v>342.25</c:v>
                </c:pt>
                <c:pt idx="5">
                  <c:v>778.17999267578125</c:v>
                </c:pt>
                <c:pt idx="6">
                  <c:v>646.9100341796875</c:v>
                </c:pt>
                <c:pt idx="7">
                  <c:v>194.62001037597656</c:v>
                </c:pt>
                <c:pt idx="8">
                  <c:v>402.489990234375</c:v>
                </c:pt>
                <c:pt idx="9">
                  <c:v>3649.7900390625</c:v>
                </c:pt>
                <c:pt idx="10">
                  <c:v>1515.8399658203125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220.89996337890625</c:v>
                </c:pt>
                <c:pt idx="1">
                  <c:v>147.16998291015625</c:v>
                </c:pt>
                <c:pt idx="2">
                  <c:v>238.0400390625</c:v>
                </c:pt>
                <c:pt idx="3">
                  <c:v>91.819992065429688</c:v>
                </c:pt>
                <c:pt idx="4">
                  <c:v>103.69000244140625</c:v>
                </c:pt>
                <c:pt idx="5">
                  <c:v>209.3399658203125</c:v>
                </c:pt>
                <c:pt idx="6">
                  <c:v>179.4000244140625</c:v>
                </c:pt>
                <c:pt idx="7">
                  <c:v>53.570022583007813</c:v>
                </c:pt>
                <c:pt idx="8">
                  <c:v>111.69998168945313</c:v>
                </c:pt>
                <c:pt idx="9">
                  <c:v>1024.85009765625</c:v>
                </c:pt>
                <c:pt idx="10">
                  <c:v>411.010009765625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87.720001220703125</c:v>
                </c:pt>
                <c:pt idx="1">
                  <c:v>7.9999998211860657E-2</c:v>
                </c:pt>
                <c:pt idx="2">
                  <c:v>150.84001159667969</c:v>
                </c:pt>
                <c:pt idx="3">
                  <c:v>0.2199999988079071</c:v>
                </c:pt>
                <c:pt idx="4">
                  <c:v>0.15000000596046448</c:v>
                </c:pt>
                <c:pt idx="5">
                  <c:v>321.54998779296875</c:v>
                </c:pt>
                <c:pt idx="6">
                  <c:v>36.200000762939453</c:v>
                </c:pt>
                <c:pt idx="7">
                  <c:v>331.969970703125</c:v>
                </c:pt>
                <c:pt idx="8">
                  <c:v>3.9999999105930328E-2</c:v>
                </c:pt>
                <c:pt idx="9">
                  <c:v>58.600002288818359</c:v>
                </c:pt>
                <c:pt idx="10">
                  <c:v>361.80999755859375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87.550003051757813</c:v>
                </c:pt>
                <c:pt idx="1">
                  <c:v>5.9999994933605194E-2</c:v>
                </c:pt>
                <c:pt idx="2">
                  <c:v>97.899993896484375</c:v>
                </c:pt>
                <c:pt idx="3">
                  <c:v>0.14000000059604645</c:v>
                </c:pt>
                <c:pt idx="4">
                  <c:v>0.10999999940395355</c:v>
                </c:pt>
                <c:pt idx="5">
                  <c:v>321.20001220703125</c:v>
                </c:pt>
                <c:pt idx="6">
                  <c:v>38.389999389648438</c:v>
                </c:pt>
                <c:pt idx="7">
                  <c:v>331.969970703125</c:v>
                </c:pt>
                <c:pt idx="8">
                  <c:v>3.9999999105930328E-2</c:v>
                </c:pt>
                <c:pt idx="9">
                  <c:v>55.319999694824219</c:v>
                </c:pt>
                <c:pt idx="10">
                  <c:v>361.32000732421875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-0.1699981689453125</c:v>
                </c:pt>
                <c:pt idx="1">
                  <c:v>-2.0000003278255463E-2</c:v>
                </c:pt>
                <c:pt idx="2">
                  <c:v>-52.940017700195313</c:v>
                </c:pt>
                <c:pt idx="3">
                  <c:v>-7.9999998211860657E-2</c:v>
                </c:pt>
                <c:pt idx="4">
                  <c:v>-4.0000006556510925E-2</c:v>
                </c:pt>
                <c:pt idx="5">
                  <c:v>-0.3499755859375</c:v>
                </c:pt>
                <c:pt idx="6">
                  <c:v>2.1899986267089844</c:v>
                </c:pt>
                <c:pt idx="7">
                  <c:v>0</c:v>
                </c:pt>
                <c:pt idx="8">
                  <c:v>0</c:v>
                </c:pt>
                <c:pt idx="9">
                  <c:v>-3.2800025939941406</c:v>
                </c:pt>
                <c:pt idx="10">
                  <c:v>-0.489990234375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33.252738242009144</c:v>
                </c:pt>
                <c:pt idx="1">
                  <c:v>34.552983219178103</c:v>
                </c:pt>
                <c:pt idx="2">
                  <c:v>36.095876712328817</c:v>
                </c:pt>
                <c:pt idx="3">
                  <c:v>35.197492009132503</c:v>
                </c:pt>
                <c:pt idx="4">
                  <c:v>37.507797945205461</c:v>
                </c:pt>
                <c:pt idx="5">
                  <c:v>49.820352739725841</c:v>
                </c:pt>
                <c:pt idx="6">
                  <c:v>49.785400684931552</c:v>
                </c:pt>
                <c:pt idx="7">
                  <c:v>50.384794520547871</c:v>
                </c:pt>
                <c:pt idx="8">
                  <c:v>50.510337100456589</c:v>
                </c:pt>
                <c:pt idx="9">
                  <c:v>51.371372488584342</c:v>
                </c:pt>
                <c:pt idx="10">
                  <c:v>53.645838242009191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48.296064611872161</c:v>
                </c:pt>
                <c:pt idx="1">
                  <c:v>49.926000228310478</c:v>
                </c:pt>
                <c:pt idx="2">
                  <c:v>51.912026255707836</c:v>
                </c:pt>
                <c:pt idx="3">
                  <c:v>50.543496575342473</c:v>
                </c:pt>
                <c:pt idx="4">
                  <c:v>53.544945205479543</c:v>
                </c:pt>
                <c:pt idx="5">
                  <c:v>68.012785388127995</c:v>
                </c:pt>
                <c:pt idx="6">
                  <c:v>68.42039383561648</c:v>
                </c:pt>
                <c:pt idx="7">
                  <c:v>69.226285388127977</c:v>
                </c:pt>
                <c:pt idx="8">
                  <c:v>69.402234246575276</c:v>
                </c:pt>
                <c:pt idx="9">
                  <c:v>70.816365639269236</c:v>
                </c:pt>
                <c:pt idx="10">
                  <c:v>73.005807305935861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15.043326369863017</c:v>
                </c:pt>
                <c:pt idx="1">
                  <c:v>15.373017009132376</c:v>
                </c:pt>
                <c:pt idx="2">
                  <c:v>15.816149543379019</c:v>
                </c:pt>
                <c:pt idx="3">
                  <c:v>15.34600456620997</c:v>
                </c:pt>
                <c:pt idx="4">
                  <c:v>16.037147260274082</c:v>
                </c:pt>
                <c:pt idx="5">
                  <c:v>18.192432648402153</c:v>
                </c:pt>
                <c:pt idx="6">
                  <c:v>18.634993150684927</c:v>
                </c:pt>
                <c:pt idx="7">
                  <c:v>18.841490867580106</c:v>
                </c:pt>
                <c:pt idx="8">
                  <c:v>18.891897146118687</c:v>
                </c:pt>
                <c:pt idx="9">
                  <c:v>19.444993150684894</c:v>
                </c:pt>
                <c:pt idx="10">
                  <c:v>19.35996906392667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Intermediate A 2025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1277.840087890625</c:v>
                </c:pt>
                <c:pt idx="1">
                  <c:v>215.85000610351563</c:v>
                </c:pt>
                <c:pt idx="2">
                  <c:v>969.67999267578125</c:v>
                </c:pt>
                <c:pt idx="3">
                  <c:v>75.110000610351563</c:v>
                </c:pt>
                <c:pt idx="4">
                  <c:v>92.889999389648438</c:v>
                </c:pt>
                <c:pt idx="5">
                  <c:v>855.0999755859375</c:v>
                </c:pt>
                <c:pt idx="6">
                  <c:v>607.25</c:v>
                </c:pt>
                <c:pt idx="7">
                  <c:v>1297.780029296875</c:v>
                </c:pt>
                <c:pt idx="8">
                  <c:v>0.84999996423721313</c:v>
                </c:pt>
                <c:pt idx="9">
                  <c:v>2425.2900390625</c:v>
                </c:pt>
                <c:pt idx="10">
                  <c:v>3809.739990234375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1245.3399658203125</c:v>
                </c:pt>
                <c:pt idx="1">
                  <c:v>228.83999633789063</c:v>
                </c:pt>
                <c:pt idx="2">
                  <c:v>974.6900634765625</c:v>
                </c:pt>
                <c:pt idx="3">
                  <c:v>72.719993591308594</c:v>
                </c:pt>
                <c:pt idx="4">
                  <c:v>91.94000244140625</c:v>
                </c:pt>
                <c:pt idx="5">
                  <c:v>852.68994140625</c:v>
                </c:pt>
                <c:pt idx="6">
                  <c:v>657.3800048828125</c:v>
                </c:pt>
                <c:pt idx="7">
                  <c:v>1297.8599853515625</c:v>
                </c:pt>
                <c:pt idx="8">
                  <c:v>0.93999999761581421</c:v>
                </c:pt>
                <c:pt idx="9">
                  <c:v>2181.830078125</c:v>
                </c:pt>
                <c:pt idx="10">
                  <c:v>3817.47021484375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-32.5001220703125</c:v>
                </c:pt>
                <c:pt idx="1">
                  <c:v>12.989990234375</c:v>
                </c:pt>
                <c:pt idx="2">
                  <c:v>5.01007080078125</c:v>
                </c:pt>
                <c:pt idx="3">
                  <c:v>-2.3900070190429688</c:v>
                </c:pt>
                <c:pt idx="4">
                  <c:v>-0.9499969482421875</c:v>
                </c:pt>
                <c:pt idx="5">
                  <c:v>-2.4100341796875</c:v>
                </c:pt>
                <c:pt idx="6">
                  <c:v>50.1300048828125</c:v>
                </c:pt>
                <c:pt idx="7">
                  <c:v>7.99560546875E-2</c:v>
                </c:pt>
                <c:pt idx="8">
                  <c:v>9.0000033378601074E-2</c:v>
                </c:pt>
                <c:pt idx="9">
                  <c:v>-243.4599609375</c:v>
                </c:pt>
                <c:pt idx="10">
                  <c:v>7.730224609375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221" zoomScale="90" zoomScaleNormal="90" workbookViewId="0">
      <selection activeCell="Y239" sqref="Y239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8.28515625" style="29" bestFit="1" customWidth="1"/>
    <col min="5" max="5" width="19.42578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50</v>
      </c>
      <c r="D5" s="7" t="s">
        <v>86</v>
      </c>
      <c r="E5" s="7" t="s">
        <v>87</v>
      </c>
      <c r="F5" s="7" t="s">
        <v>75</v>
      </c>
    </row>
    <row r="6" spans="3:6" ht="17.25" thickTop="1" x14ac:dyDescent="0.3">
      <c r="C6" s="1" t="s">
        <v>28</v>
      </c>
      <c r="D6" s="9">
        <v>37.970001220703125</v>
      </c>
      <c r="E6" s="26">
        <v>46.089996337890625</v>
      </c>
      <c r="F6" s="26">
        <f>E6-D6</f>
        <v>8.1199951171875</v>
      </c>
    </row>
    <row r="7" spans="3:6" x14ac:dyDescent="0.3">
      <c r="C7" s="1" t="s">
        <v>61</v>
      </c>
      <c r="D7" s="9">
        <v>18.25</v>
      </c>
      <c r="E7" s="26">
        <v>20.270000457763672</v>
      </c>
      <c r="F7" s="26">
        <f t="shared" ref="F7:F16" si="0">E7-D7</f>
        <v>2.0200004577636719</v>
      </c>
    </row>
    <row r="8" spans="3:6" x14ac:dyDescent="0.3">
      <c r="C8" s="1" t="s">
        <v>29</v>
      </c>
      <c r="D8" s="9">
        <v>27.940000534057617</v>
      </c>
      <c r="E8" s="26">
        <v>30.329998016357422</v>
      </c>
      <c r="F8" s="26">
        <f t="shared" si="0"/>
        <v>2.3899974822998047</v>
      </c>
    </row>
    <row r="9" spans="3:6" x14ac:dyDescent="0.3">
      <c r="C9" s="1" t="s">
        <v>30</v>
      </c>
      <c r="D9" s="9">
        <v>0.78999996185302734</v>
      </c>
      <c r="E9" s="26">
        <v>0.9100000262260437</v>
      </c>
      <c r="F9" s="26">
        <f t="shared" si="0"/>
        <v>0.12000006437301636</v>
      </c>
    </row>
    <row r="10" spans="3:6" x14ac:dyDescent="0.3">
      <c r="C10" s="1" t="s">
        <v>31</v>
      </c>
      <c r="D10" s="9">
        <v>7.9499998092651367</v>
      </c>
      <c r="E10" s="26">
        <v>8.6999998092651367</v>
      </c>
      <c r="F10" s="26">
        <f t="shared" si="0"/>
        <v>0.75</v>
      </c>
    </row>
    <row r="11" spans="3:6" x14ac:dyDescent="0.3">
      <c r="C11" s="1" t="s">
        <v>32</v>
      </c>
      <c r="D11" s="9">
        <v>130.77999877929688</v>
      </c>
      <c r="E11" s="26">
        <v>144.8800048828125</v>
      </c>
      <c r="F11" s="26">
        <f t="shared" si="0"/>
        <v>14.100006103515625</v>
      </c>
    </row>
    <row r="12" spans="3:6" x14ac:dyDescent="0.3">
      <c r="C12" s="1" t="s">
        <v>33</v>
      </c>
      <c r="D12" s="9">
        <v>92.349998474121094</v>
      </c>
      <c r="E12" s="26">
        <v>104.13999938964844</v>
      </c>
      <c r="F12" s="26">
        <f t="shared" si="0"/>
        <v>11.790000915527344</v>
      </c>
    </row>
    <row r="13" spans="3:6" x14ac:dyDescent="0.3">
      <c r="C13" s="1" t="s">
        <v>34</v>
      </c>
      <c r="D13" s="9">
        <v>29.690000534057617</v>
      </c>
      <c r="E13" s="26">
        <v>33.75</v>
      </c>
      <c r="F13" s="26">
        <f t="shared" si="0"/>
        <v>4.0599994659423828</v>
      </c>
    </row>
    <row r="14" spans="3:6" x14ac:dyDescent="0.3">
      <c r="C14" s="1" t="s">
        <v>35</v>
      </c>
      <c r="D14" s="9">
        <v>58.229999542236328</v>
      </c>
      <c r="E14" s="26">
        <v>66.180000305175781</v>
      </c>
      <c r="F14" s="26">
        <f t="shared" si="0"/>
        <v>7.9500007629394531</v>
      </c>
    </row>
    <row r="15" spans="3:6" x14ac:dyDescent="0.3">
      <c r="C15" s="1" t="s">
        <v>36</v>
      </c>
      <c r="D15" s="9">
        <v>553.04998779296875</v>
      </c>
      <c r="E15" s="26">
        <v>650.739990234375</v>
      </c>
      <c r="F15" s="26">
        <f t="shared" si="0"/>
        <v>97.69000244140625</v>
      </c>
    </row>
    <row r="16" spans="3:6" ht="17.25" thickBot="1" x14ac:dyDescent="0.35">
      <c r="C16" s="1" t="s">
        <v>37</v>
      </c>
      <c r="D16" s="9">
        <v>272.42001342773438</v>
      </c>
      <c r="E16" s="26">
        <v>308.64999389648438</v>
      </c>
      <c r="F16" s="26">
        <f t="shared" si="0"/>
        <v>36.22998046875</v>
      </c>
    </row>
    <row r="17" spans="3:6" ht="18" thickTop="1" thickBot="1" x14ac:dyDescent="0.3">
      <c r="C17" s="19" t="s">
        <v>38</v>
      </c>
      <c r="D17" s="7">
        <f t="shared" ref="D17:F17" si="1">SUM(D6:D16)</f>
        <v>1229.4200000762939</v>
      </c>
      <c r="E17" s="7">
        <f t="shared" si="1"/>
        <v>1414.639983355999</v>
      </c>
      <c r="F17" s="7">
        <f t="shared" si="1"/>
        <v>185.21998327970505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54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Intermediate A 2025</v>
      </c>
      <c r="E24" s="7" t="str">
        <f>$E$5</f>
        <v>Static Change A 2025</v>
      </c>
      <c r="F24" s="7" t="s">
        <v>75</v>
      </c>
    </row>
    <row r="25" spans="3:6" ht="17.25" thickTop="1" x14ac:dyDescent="0.3">
      <c r="C25" s="1" t="s">
        <v>28</v>
      </c>
      <c r="D25" s="9">
        <v>21.820001602172852</v>
      </c>
      <c r="E25" s="26">
        <v>24.409999847412109</v>
      </c>
      <c r="F25" s="26">
        <f>E25-D25</f>
        <v>2.5899982452392578</v>
      </c>
    </row>
    <row r="26" spans="3:6" x14ac:dyDescent="0.3">
      <c r="C26" s="1" t="s">
        <v>61</v>
      </c>
      <c r="D26" s="9">
        <v>43.380001068115234</v>
      </c>
      <c r="E26" s="26">
        <v>43.680000305175781</v>
      </c>
      <c r="F26" s="26">
        <f t="shared" ref="F26:F43" si="2">E26-D26</f>
        <v>0.29999923706054688</v>
      </c>
    </row>
    <row r="27" spans="3:6" x14ac:dyDescent="0.3">
      <c r="C27" s="1" t="s">
        <v>29</v>
      </c>
      <c r="D27" s="9">
        <v>336.44998168945313</v>
      </c>
      <c r="E27" s="26">
        <v>372.77001953125</v>
      </c>
      <c r="F27" s="26">
        <f t="shared" si="2"/>
        <v>36.320037841796875</v>
      </c>
    </row>
    <row r="28" spans="3:6" x14ac:dyDescent="0.3">
      <c r="C28" s="1" t="s">
        <v>30</v>
      </c>
      <c r="D28" s="9">
        <v>5.619999885559082</v>
      </c>
      <c r="E28" s="26">
        <v>5.5799999237060547</v>
      </c>
      <c r="F28" s="26">
        <f t="shared" si="2"/>
        <v>-3.9999961853027344E-2</v>
      </c>
    </row>
    <row r="29" spans="3:6" x14ac:dyDescent="0.3">
      <c r="C29" s="1" t="s">
        <v>31</v>
      </c>
      <c r="D29" s="9">
        <v>4.6700000762939453</v>
      </c>
      <c r="E29" s="26">
        <v>5.1599998474121094</v>
      </c>
      <c r="F29" s="26">
        <f t="shared" si="2"/>
        <v>0.48999977111816406</v>
      </c>
    </row>
    <row r="30" spans="3:6" x14ac:dyDescent="0.3">
      <c r="C30" s="1" t="s">
        <v>32</v>
      </c>
      <c r="D30" s="9">
        <v>551.67999267578125</v>
      </c>
      <c r="E30" s="26">
        <v>790.929931640625</v>
      </c>
      <c r="F30" s="26">
        <f t="shared" si="2"/>
        <v>239.24993896484375</v>
      </c>
    </row>
    <row r="31" spans="3:6" x14ac:dyDescent="0.3">
      <c r="C31" s="1" t="s">
        <v>33</v>
      </c>
      <c r="D31" s="9">
        <v>385.90997314453125</v>
      </c>
      <c r="E31" s="26">
        <v>640.49005126953125</v>
      </c>
      <c r="F31" s="26">
        <f t="shared" si="2"/>
        <v>254.580078125</v>
      </c>
    </row>
    <row r="32" spans="3:6" x14ac:dyDescent="0.3">
      <c r="C32" s="1" t="s">
        <v>34</v>
      </c>
      <c r="D32" s="9">
        <v>7.0400004386901855</v>
      </c>
      <c r="E32" s="26">
        <v>7.1800003051757813</v>
      </c>
      <c r="F32" s="26">
        <f t="shared" si="2"/>
        <v>0.1399998664855957</v>
      </c>
    </row>
    <row r="33" spans="3:6" x14ac:dyDescent="0.3">
      <c r="C33" s="1" t="s">
        <v>35</v>
      </c>
      <c r="D33" s="9">
        <v>0.18999998271465302</v>
      </c>
      <c r="E33" s="26">
        <v>0.33000001311302185</v>
      </c>
      <c r="F33" s="26">
        <f t="shared" si="2"/>
        <v>0.14000003039836884</v>
      </c>
    </row>
    <row r="34" spans="3:6" x14ac:dyDescent="0.3">
      <c r="C34" s="1" t="s">
        <v>36</v>
      </c>
      <c r="D34" s="9">
        <v>1308.5699462890625</v>
      </c>
      <c r="E34" s="26">
        <v>1799.099853515625</v>
      </c>
      <c r="F34" s="26">
        <f t="shared" si="2"/>
        <v>490.5299072265625</v>
      </c>
    </row>
    <row r="35" spans="3:6" ht="17.25" thickBot="1" x14ac:dyDescent="0.35">
      <c r="C35" s="1" t="s">
        <v>37</v>
      </c>
      <c r="D35" s="9">
        <v>378.52001953125</v>
      </c>
      <c r="E35" s="26">
        <v>518.30999755859375</v>
      </c>
      <c r="F35" s="26">
        <f t="shared" si="2"/>
        <v>139.78997802734375</v>
      </c>
    </row>
    <row r="36" spans="3:6" ht="18" thickTop="1" thickBot="1" x14ac:dyDescent="0.3">
      <c r="C36" s="19" t="s">
        <v>38</v>
      </c>
      <c r="D36" s="10">
        <v>3043.85009765625</v>
      </c>
      <c r="E36" s="10">
        <v>4207.93994140625</v>
      </c>
      <c r="F36" s="10">
        <f t="shared" si="2"/>
        <v>1164.08984375</v>
      </c>
    </row>
    <row r="37" spans="3:6" ht="17.25" thickTop="1" x14ac:dyDescent="0.3">
      <c r="C37" s="1" t="s">
        <v>25</v>
      </c>
      <c r="D37" s="9">
        <v>1039.010009765625</v>
      </c>
      <c r="E37" s="26">
        <v>1066.6099853515625</v>
      </c>
      <c r="F37" s="26">
        <f t="shared" si="2"/>
        <v>27.5999755859375</v>
      </c>
    </row>
    <row r="38" spans="3:6" ht="17.25" thickBot="1" x14ac:dyDescent="0.35">
      <c r="C38" s="1" t="s">
        <v>26</v>
      </c>
      <c r="D38" s="9">
        <v>359.77001953125</v>
      </c>
      <c r="E38" s="26">
        <v>347.82998657226563</v>
      </c>
      <c r="F38" s="26">
        <f t="shared" si="2"/>
        <v>-11.940032958984375</v>
      </c>
    </row>
    <row r="39" spans="3:6" ht="18" thickTop="1" thickBot="1" x14ac:dyDescent="0.3">
      <c r="C39" s="19" t="s">
        <v>27</v>
      </c>
      <c r="D39" s="10">
        <v>3723.1298828125</v>
      </c>
      <c r="E39" s="10">
        <v>4926.740234375</v>
      </c>
      <c r="F39" s="10">
        <f t="shared" si="2"/>
        <v>1203.6103515625</v>
      </c>
    </row>
    <row r="40" spans="3:6" ht="17.25" thickTop="1" x14ac:dyDescent="0.3">
      <c r="C40" s="1" t="s">
        <v>76</v>
      </c>
      <c r="D40" s="9">
        <v>1641.43994140625</v>
      </c>
      <c r="E40" s="26">
        <v>1652.7899169921875</v>
      </c>
      <c r="F40" s="26">
        <f t="shared" si="2"/>
        <v>11.3499755859375</v>
      </c>
    </row>
    <row r="41" spans="3:6" x14ac:dyDescent="0.3">
      <c r="C41" s="1" t="s">
        <v>77</v>
      </c>
      <c r="D41" s="9">
        <v>21799.1015625</v>
      </c>
      <c r="E41" s="26">
        <v>21869.83203125</v>
      </c>
      <c r="F41" s="26">
        <f t="shared" si="2"/>
        <v>70.73046875</v>
      </c>
    </row>
    <row r="42" spans="3:6" ht="17.25" thickBot="1" x14ac:dyDescent="0.35">
      <c r="C42" s="1" t="s">
        <v>78</v>
      </c>
      <c r="D42" s="9">
        <v>3258.72998046875</v>
      </c>
      <c r="E42" s="26">
        <v>3281.239990234375</v>
      </c>
      <c r="F42" s="26">
        <f t="shared" si="2"/>
        <v>22.510009765625</v>
      </c>
    </row>
    <row r="43" spans="3:6" ht="18" thickTop="1" thickBot="1" x14ac:dyDescent="0.3">
      <c r="C43" s="19" t="s">
        <v>39</v>
      </c>
      <c r="D43" s="11">
        <f>D36+D40+D41+D42</f>
        <v>29743.12158203125</v>
      </c>
      <c r="E43" s="11">
        <f>E36+E40+E41+E42</f>
        <v>31011.801879882813</v>
      </c>
      <c r="F43" s="11">
        <f t="shared" si="2"/>
        <v>1268.6802978515625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55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Intermediate A 2025</v>
      </c>
      <c r="E48" s="7" t="str">
        <f>$E$5</f>
        <v>Static Change A 2025</v>
      </c>
      <c r="F48" s="7" t="s">
        <v>75</v>
      </c>
    </row>
    <row r="49" spans="3:6" s="5" customFormat="1" ht="17.25" thickTop="1" x14ac:dyDescent="0.25">
      <c r="C49" s="1" t="s">
        <v>28</v>
      </c>
      <c r="D49" s="9">
        <v>21387.1484375</v>
      </c>
      <c r="E49" s="9">
        <v>21326.330078125</v>
      </c>
      <c r="F49" s="9">
        <f>E49-D49</f>
        <v>-60.818359375</v>
      </c>
    </row>
    <row r="50" spans="3:6" s="5" customFormat="1" x14ac:dyDescent="0.25">
      <c r="C50" s="1" t="s">
        <v>61</v>
      </c>
      <c r="D50" s="9">
        <v>5003.419921875</v>
      </c>
      <c r="E50" s="9">
        <v>5005.0498046875</v>
      </c>
      <c r="F50" s="9">
        <f t="shared" ref="F50:F65" si="3">E50-D50</f>
        <v>1.6298828125</v>
      </c>
    </row>
    <row r="51" spans="3:6" s="5" customFormat="1" x14ac:dyDescent="0.25">
      <c r="C51" s="1" t="s">
        <v>29</v>
      </c>
      <c r="D51" s="9">
        <v>31701.03125</v>
      </c>
      <c r="E51" s="9">
        <v>31363.111328125</v>
      </c>
      <c r="F51" s="9">
        <f t="shared" si="3"/>
        <v>-337.919921875</v>
      </c>
    </row>
    <row r="52" spans="3:6" s="5" customFormat="1" x14ac:dyDescent="0.25">
      <c r="C52" s="1" t="s">
        <v>30</v>
      </c>
      <c r="D52" s="9">
        <v>9605.3798828125</v>
      </c>
      <c r="E52" s="9">
        <v>9585.5302734375</v>
      </c>
      <c r="F52" s="9">
        <f t="shared" si="3"/>
        <v>-19.849609375</v>
      </c>
    </row>
    <row r="53" spans="3:6" s="5" customFormat="1" x14ac:dyDescent="0.25">
      <c r="C53" s="1" t="s">
        <v>31</v>
      </c>
      <c r="D53" s="9">
        <v>6154.740234375</v>
      </c>
      <c r="E53" s="9">
        <v>6145.31005859375</v>
      </c>
      <c r="F53" s="9">
        <f t="shared" si="3"/>
        <v>-9.43017578125</v>
      </c>
    </row>
    <row r="54" spans="3:6" s="5" customFormat="1" x14ac:dyDescent="0.25">
      <c r="C54" s="1" t="s">
        <v>32</v>
      </c>
      <c r="D54" s="9">
        <v>14906.25</v>
      </c>
      <c r="E54" s="9">
        <v>14786.48046875</v>
      </c>
      <c r="F54" s="9">
        <f t="shared" si="3"/>
        <v>-119.76953125</v>
      </c>
    </row>
    <row r="55" spans="3:6" s="5" customFormat="1" x14ac:dyDescent="0.25">
      <c r="C55" s="1" t="s">
        <v>33</v>
      </c>
      <c r="D55" s="9">
        <v>9010.6005859375</v>
      </c>
      <c r="E55" s="9">
        <v>9998.2099609375</v>
      </c>
      <c r="F55" s="9">
        <f t="shared" si="3"/>
        <v>987.609375</v>
      </c>
    </row>
    <row r="56" spans="3:6" s="5" customFormat="1" x14ac:dyDescent="0.25">
      <c r="C56" s="1" t="s">
        <v>34</v>
      </c>
      <c r="D56" s="9">
        <v>464.07998657226563</v>
      </c>
      <c r="E56" s="9">
        <v>464.68002319335938</v>
      </c>
      <c r="F56" s="9">
        <f t="shared" si="3"/>
        <v>0.60003662109375</v>
      </c>
    </row>
    <row r="57" spans="3:6" s="5" customFormat="1" x14ac:dyDescent="0.25">
      <c r="C57" s="1" t="s">
        <v>35</v>
      </c>
      <c r="D57" s="9">
        <v>98.300003051757813</v>
      </c>
      <c r="E57" s="9">
        <v>98.979995727539063</v>
      </c>
      <c r="F57" s="9">
        <f t="shared" si="3"/>
        <v>0.67999267578125</v>
      </c>
    </row>
    <row r="58" spans="3:6" s="5" customFormat="1" x14ac:dyDescent="0.25">
      <c r="C58" s="1" t="s">
        <v>36</v>
      </c>
      <c r="D58" s="9">
        <v>23691.021484375</v>
      </c>
      <c r="E58" s="9">
        <v>22531.03125</v>
      </c>
      <c r="F58" s="9">
        <f t="shared" si="3"/>
        <v>-1159.990234375</v>
      </c>
    </row>
    <row r="59" spans="3:6" s="5" customFormat="1" ht="17.25" thickBot="1" x14ac:dyDescent="0.3">
      <c r="C59" s="1" t="s">
        <v>37</v>
      </c>
      <c r="D59" s="9">
        <v>7788.17041015625</v>
      </c>
      <c r="E59" s="9">
        <v>7595.8798828125</v>
      </c>
      <c r="F59" s="9">
        <f t="shared" si="3"/>
        <v>-192.29052734375</v>
      </c>
    </row>
    <row r="60" spans="3:6" s="5" customFormat="1" ht="18" thickTop="1" thickBot="1" x14ac:dyDescent="0.3">
      <c r="C60" s="14" t="s">
        <v>38</v>
      </c>
      <c r="D60" s="10">
        <v>129810.1484375</v>
      </c>
      <c r="E60" s="10">
        <v>128900.6015625</v>
      </c>
      <c r="F60" s="10">
        <f t="shared" si="3"/>
        <v>-909.546875</v>
      </c>
    </row>
    <row r="61" spans="3:6" s="5" customFormat="1" ht="17.25" thickTop="1" x14ac:dyDescent="0.25">
      <c r="C61" s="15" t="s">
        <v>4</v>
      </c>
      <c r="D61" s="9">
        <v>135763.28125</v>
      </c>
      <c r="E61" s="24">
        <v>135918.078125</v>
      </c>
      <c r="F61" s="24">
        <f t="shared" si="3"/>
        <v>154.796875</v>
      </c>
    </row>
    <row r="62" spans="3:6" s="5" customFormat="1" x14ac:dyDescent="0.25">
      <c r="C62" s="15" t="s">
        <v>5</v>
      </c>
      <c r="D62" s="9">
        <v>833583.5</v>
      </c>
      <c r="E62" s="24">
        <v>833617.25</v>
      </c>
      <c r="F62" s="24">
        <f t="shared" si="3"/>
        <v>33.75</v>
      </c>
    </row>
    <row r="63" spans="3:6" s="5" customFormat="1" x14ac:dyDescent="0.25">
      <c r="C63" s="15" t="s">
        <v>6</v>
      </c>
      <c r="D63" s="9">
        <v>99863.3671875</v>
      </c>
      <c r="E63" s="24">
        <v>100175.671875</v>
      </c>
      <c r="F63" s="24">
        <f t="shared" si="3"/>
        <v>312.3046875</v>
      </c>
    </row>
    <row r="64" spans="3:6" s="5" customFormat="1" ht="17.25" thickBot="1" x14ac:dyDescent="0.3">
      <c r="C64" s="15" t="s">
        <v>40</v>
      </c>
      <c r="D64" s="9">
        <v>25960.8203125</v>
      </c>
      <c r="E64" s="24">
        <v>25958.03125</v>
      </c>
      <c r="F64" s="24">
        <f t="shared" si="3"/>
        <v>-2.7890625</v>
      </c>
    </row>
    <row r="65" spans="1:6" s="5" customFormat="1" ht="18" thickTop="1" thickBot="1" x14ac:dyDescent="0.3">
      <c r="C65" s="14" t="s">
        <v>39</v>
      </c>
      <c r="D65" s="11">
        <f>SUM(D60:D64)</f>
        <v>1224981.1171875</v>
      </c>
      <c r="E65" s="11">
        <f>SUM(E60:E64)</f>
        <v>1224569.6328125</v>
      </c>
      <c r="F65" s="11">
        <f t="shared" si="3"/>
        <v>-411.484375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12</v>
      </c>
      <c r="D71" s="7" t="str">
        <f>$D$5</f>
        <v>Intermediate A 2025</v>
      </c>
      <c r="E71" s="7" t="str">
        <f>$E$5</f>
        <v>Static Change A 2025</v>
      </c>
      <c r="F71" s="7" t="s">
        <v>75</v>
      </c>
    </row>
    <row r="72" spans="1:6" s="5" customFormat="1" ht="17.25" thickTop="1" x14ac:dyDescent="0.25">
      <c r="A72" s="4"/>
      <c r="C72" s="1" t="s">
        <v>17</v>
      </c>
      <c r="D72" s="9">
        <v>4411.43994140625</v>
      </c>
      <c r="E72" s="9">
        <v>4539.7998046875</v>
      </c>
      <c r="F72" s="9">
        <f>E72-D72</f>
        <v>128.35986328125</v>
      </c>
    </row>
    <row r="73" spans="1:6" s="5" customFormat="1" x14ac:dyDescent="0.25">
      <c r="A73" s="4"/>
      <c r="C73" s="1" t="s">
        <v>23</v>
      </c>
      <c r="D73" s="9">
        <v>2288.679931640625</v>
      </c>
      <c r="E73" s="9">
        <v>2334.52001953125</v>
      </c>
      <c r="F73" s="9">
        <f t="shared" ref="F73:F82" si="4">E73-D73</f>
        <v>45.840087890625</v>
      </c>
    </row>
    <row r="74" spans="1:6" s="5" customFormat="1" x14ac:dyDescent="0.25">
      <c r="A74" s="4"/>
      <c r="C74" s="1" t="s">
        <v>18</v>
      </c>
      <c r="D74" s="9">
        <v>3928.190185546875</v>
      </c>
      <c r="E74" s="9">
        <v>4000.5</v>
      </c>
      <c r="F74" s="9">
        <f t="shared" si="4"/>
        <v>72.309814453125</v>
      </c>
    </row>
    <row r="75" spans="1:6" s="5" customFormat="1" x14ac:dyDescent="0.25">
      <c r="A75" s="4"/>
      <c r="C75" s="1" t="s">
        <v>3</v>
      </c>
      <c r="D75" s="9">
        <v>947.4300537109375</v>
      </c>
      <c r="E75" s="9">
        <v>1078.179931640625</v>
      </c>
      <c r="F75" s="9">
        <f t="shared" si="4"/>
        <v>130.7498779296875</v>
      </c>
    </row>
    <row r="76" spans="1:6" s="5" customFormat="1" x14ac:dyDescent="0.25">
      <c r="A76" s="4"/>
      <c r="C76" s="1" t="s">
        <v>24</v>
      </c>
      <c r="D76" s="9">
        <v>-3133.090087890625</v>
      </c>
      <c r="E76" s="9">
        <v>-2980.0302734375</v>
      </c>
      <c r="F76" s="9">
        <f t="shared" si="4"/>
        <v>153.059814453125</v>
      </c>
    </row>
    <row r="77" spans="1:6" s="5" customFormat="1" x14ac:dyDescent="0.25">
      <c r="A77" s="4"/>
      <c r="C77" s="1" t="s">
        <v>19</v>
      </c>
      <c r="D77" s="9">
        <v>1394.6600341796875</v>
      </c>
      <c r="E77" s="9">
        <v>1483.929931640625</v>
      </c>
      <c r="F77" s="9">
        <f t="shared" si="4"/>
        <v>89.2698974609375</v>
      </c>
    </row>
    <row r="78" spans="1:6" s="5" customFormat="1" x14ac:dyDescent="0.25">
      <c r="A78" s="4"/>
      <c r="C78" s="1" t="s">
        <v>41</v>
      </c>
      <c r="D78" s="9">
        <v>266.47000122070313</v>
      </c>
      <c r="E78" s="9">
        <v>372.75</v>
      </c>
      <c r="F78" s="9">
        <f t="shared" si="4"/>
        <v>106.27999877929688</v>
      </c>
    </row>
    <row r="79" spans="1:6" s="5" customFormat="1" x14ac:dyDescent="0.25">
      <c r="A79" s="4"/>
      <c r="C79" s="1" t="s">
        <v>20</v>
      </c>
      <c r="D79" s="9">
        <v>-1182.6600341796875</v>
      </c>
      <c r="E79" s="9">
        <v>-1048.1099853515625</v>
      </c>
      <c r="F79" s="9">
        <f t="shared" si="4"/>
        <v>134.550048828125</v>
      </c>
    </row>
    <row r="80" spans="1:6" s="5" customFormat="1" x14ac:dyDescent="0.25">
      <c r="A80" s="4"/>
      <c r="C80" s="1" t="s">
        <v>21</v>
      </c>
      <c r="D80" s="9">
        <v>10330.3408203125</v>
      </c>
      <c r="E80" s="9">
        <v>10329.310546875</v>
      </c>
      <c r="F80" s="9">
        <f t="shared" si="4"/>
        <v>-1.0302734375</v>
      </c>
    </row>
    <row r="81" spans="1:6" s="5" customFormat="1" ht="17.25" thickBot="1" x14ac:dyDescent="0.3">
      <c r="A81" s="4"/>
      <c r="C81" s="1" t="s">
        <v>22</v>
      </c>
      <c r="D81" s="9">
        <v>1002.9599609375</v>
      </c>
      <c r="E81" s="9">
        <v>1002.9599609375</v>
      </c>
      <c r="F81" s="9">
        <f t="shared" si="4"/>
        <v>0</v>
      </c>
    </row>
    <row r="82" spans="1:6" s="5" customFormat="1" ht="18" thickTop="1" thickBot="1" x14ac:dyDescent="0.3">
      <c r="A82" s="4"/>
      <c r="C82" s="19" t="s">
        <v>7</v>
      </c>
      <c r="D82" s="10">
        <v>20254.421875</v>
      </c>
      <c r="E82" s="10">
        <v>21113.810546875</v>
      </c>
      <c r="F82" s="10">
        <f t="shared" si="4"/>
        <v>859.388671875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Intermediate A 2025</v>
      </c>
      <c r="E90" s="7" t="str">
        <f>$E$5</f>
        <v>Static Change A 2025</v>
      </c>
      <c r="F90" s="7" t="s">
        <v>75</v>
      </c>
    </row>
    <row r="91" spans="1:6" s="5" customFormat="1" ht="17.25" thickTop="1" x14ac:dyDescent="0.25">
      <c r="C91" s="1" t="s">
        <v>28</v>
      </c>
      <c r="D91" s="9">
        <v>695.1199951171875</v>
      </c>
      <c r="E91" s="9">
        <v>1011.7899780273438</v>
      </c>
      <c r="F91" s="9">
        <f>E91-D91</f>
        <v>316.66998291015625</v>
      </c>
    </row>
    <row r="92" spans="1:6" s="5" customFormat="1" x14ac:dyDescent="0.25">
      <c r="C92" s="1" t="s">
        <v>61</v>
      </c>
      <c r="D92" s="9">
        <v>172.55999755859375</v>
      </c>
      <c r="E92" s="9">
        <v>249.57000732421875</v>
      </c>
      <c r="F92" s="9">
        <f t="shared" ref="F92:F102" si="5">E92-D92</f>
        <v>77.010009765625</v>
      </c>
    </row>
    <row r="93" spans="1:6" s="5" customFormat="1" x14ac:dyDescent="0.25">
      <c r="C93" s="1" t="s">
        <v>29</v>
      </c>
      <c r="D93" s="9">
        <v>1099.699951171875</v>
      </c>
      <c r="E93" s="9">
        <v>1563.5599365234375</v>
      </c>
      <c r="F93" s="9">
        <f t="shared" si="5"/>
        <v>463.8599853515625</v>
      </c>
    </row>
    <row r="94" spans="1:6" s="5" customFormat="1" x14ac:dyDescent="0.25">
      <c r="C94" s="1" t="s">
        <v>30</v>
      </c>
      <c r="D94" s="9">
        <v>329.08001708984375</v>
      </c>
      <c r="E94" s="9">
        <v>472.19000244140625</v>
      </c>
      <c r="F94" s="9">
        <f t="shared" si="5"/>
        <v>143.1099853515625</v>
      </c>
    </row>
    <row r="95" spans="1:6" s="5" customFormat="1" x14ac:dyDescent="0.25">
      <c r="C95" s="1" t="s">
        <v>31</v>
      </c>
      <c r="D95" s="9">
        <v>221.64999389648438</v>
      </c>
      <c r="E95" s="9">
        <v>317.85000610351563</v>
      </c>
      <c r="F95" s="9">
        <f t="shared" si="5"/>
        <v>96.20001220703125</v>
      </c>
    </row>
    <row r="96" spans="1:6" s="5" customFormat="1" x14ac:dyDescent="0.25">
      <c r="C96" s="1" t="s">
        <v>32</v>
      </c>
      <c r="D96" s="9">
        <v>744.84002685546875</v>
      </c>
      <c r="E96" s="9">
        <v>1036.699951171875</v>
      </c>
      <c r="F96" s="9">
        <f t="shared" si="5"/>
        <v>291.85992431640625</v>
      </c>
    </row>
    <row r="97" spans="3:6" s="5" customFormat="1" x14ac:dyDescent="0.25">
      <c r="C97" s="1" t="s">
        <v>33</v>
      </c>
      <c r="D97" s="9">
        <v>428.7099609375</v>
      </c>
      <c r="E97" s="9">
        <v>677.510009765625</v>
      </c>
      <c r="F97" s="9">
        <f t="shared" si="5"/>
        <v>248.800048828125</v>
      </c>
    </row>
    <row r="98" spans="3:6" s="5" customFormat="1" x14ac:dyDescent="0.25">
      <c r="C98" s="1" t="s">
        <v>34</v>
      </c>
      <c r="D98" s="9">
        <v>23.220001220703125</v>
      </c>
      <c r="E98" s="9">
        <v>31.840000152587891</v>
      </c>
      <c r="F98" s="9">
        <f t="shared" si="5"/>
        <v>8.6199989318847656</v>
      </c>
    </row>
    <row r="99" spans="3:6" s="5" customFormat="1" x14ac:dyDescent="0.25">
      <c r="C99" s="1" t="s">
        <v>35</v>
      </c>
      <c r="D99" s="9">
        <v>5.1599998474121094</v>
      </c>
      <c r="E99" s="9">
        <v>7.0699996948242188</v>
      </c>
      <c r="F99" s="9">
        <f t="shared" si="5"/>
        <v>1.9099998474121094</v>
      </c>
    </row>
    <row r="100" spans="3:6" s="5" customFormat="1" x14ac:dyDescent="0.25">
      <c r="C100" s="1" t="s">
        <v>36</v>
      </c>
      <c r="D100" s="9">
        <v>1265.1900634765625</v>
      </c>
      <c r="E100" s="9">
        <v>1681.2900390625</v>
      </c>
      <c r="F100" s="9">
        <f t="shared" si="5"/>
        <v>416.0999755859375</v>
      </c>
    </row>
    <row r="101" spans="3:6" s="5" customFormat="1" ht="17.25" thickBot="1" x14ac:dyDescent="0.3">
      <c r="C101" s="1" t="s">
        <v>37</v>
      </c>
      <c r="D101" s="9">
        <v>439.6400146484375</v>
      </c>
      <c r="E101" s="9">
        <v>592.92999267578125</v>
      </c>
      <c r="F101" s="9">
        <f t="shared" si="5"/>
        <v>153.28997802734375</v>
      </c>
    </row>
    <row r="102" spans="3:6" s="5" customFormat="1" ht="18" thickTop="1" thickBot="1" x14ac:dyDescent="0.3">
      <c r="C102" s="19" t="s">
        <v>38</v>
      </c>
      <c r="D102" s="11">
        <v>5424.8701171875</v>
      </c>
      <c r="E102" s="11">
        <v>7642.2998046875</v>
      </c>
      <c r="F102" s="10">
        <f t="shared" si="5"/>
        <v>2217.4296875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10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11</v>
      </c>
      <c r="D111" s="7" t="str">
        <f>$D$5</f>
        <v>Intermediate A 2025</v>
      </c>
      <c r="E111" s="7" t="str">
        <f>$E$5</f>
        <v>Static Change A 2025</v>
      </c>
      <c r="F111" s="7" t="s">
        <v>75</v>
      </c>
    </row>
    <row r="112" spans="3:6" s="5" customFormat="1" ht="17.25" thickTop="1" x14ac:dyDescent="0.25">
      <c r="C112" s="1" t="s">
        <v>28</v>
      </c>
      <c r="D112" s="9">
        <v>477.55999755859375</v>
      </c>
      <c r="E112" s="9">
        <v>698.4599609375</v>
      </c>
      <c r="F112" s="9">
        <f>E112-D112</f>
        <v>220.89996337890625</v>
      </c>
    </row>
    <row r="113" spans="3:6" s="5" customFormat="1" x14ac:dyDescent="0.25">
      <c r="C113" s="1" t="s">
        <v>61</v>
      </c>
      <c r="D113" s="9">
        <v>322.56002807617188</v>
      </c>
      <c r="E113" s="9">
        <v>469.73001098632813</v>
      </c>
      <c r="F113" s="9">
        <f t="shared" ref="F113:F123" si="6">E113-D113</f>
        <v>147.16998291015625</v>
      </c>
    </row>
    <row r="114" spans="3:6" s="5" customFormat="1" x14ac:dyDescent="0.25">
      <c r="C114" s="1" t="s">
        <v>29</v>
      </c>
      <c r="D114" s="9">
        <v>533.45001220703125</v>
      </c>
      <c r="E114" s="9">
        <v>771.49005126953125</v>
      </c>
      <c r="F114" s="9">
        <f t="shared" si="6"/>
        <v>238.0400390625</v>
      </c>
    </row>
    <row r="115" spans="3:6" s="5" customFormat="1" x14ac:dyDescent="0.25">
      <c r="C115" s="1" t="s">
        <v>30</v>
      </c>
      <c r="D115" s="9">
        <v>209.33000183105469</v>
      </c>
      <c r="E115" s="9">
        <v>301.14999389648438</v>
      </c>
      <c r="F115" s="9">
        <f t="shared" si="6"/>
        <v>91.819992065429688</v>
      </c>
    </row>
    <row r="116" spans="3:6" s="5" customFormat="1" x14ac:dyDescent="0.25">
      <c r="C116" s="1" t="s">
        <v>31</v>
      </c>
      <c r="D116" s="9">
        <v>238.55999755859375</v>
      </c>
      <c r="E116" s="9">
        <v>342.25</v>
      </c>
      <c r="F116" s="9">
        <f t="shared" si="6"/>
        <v>103.69000244140625</v>
      </c>
    </row>
    <row r="117" spans="3:6" s="5" customFormat="1" x14ac:dyDescent="0.25">
      <c r="C117" s="1" t="s">
        <v>32</v>
      </c>
      <c r="D117" s="9">
        <v>568.84002685546875</v>
      </c>
      <c r="E117" s="9">
        <v>778.17999267578125</v>
      </c>
      <c r="F117" s="9">
        <f t="shared" si="6"/>
        <v>209.3399658203125</v>
      </c>
    </row>
    <row r="118" spans="3:6" s="5" customFormat="1" x14ac:dyDescent="0.25">
      <c r="C118" s="1" t="s">
        <v>33</v>
      </c>
      <c r="D118" s="9">
        <v>467.510009765625</v>
      </c>
      <c r="E118" s="9">
        <v>646.9100341796875</v>
      </c>
      <c r="F118" s="9">
        <f t="shared" si="6"/>
        <v>179.4000244140625</v>
      </c>
    </row>
    <row r="119" spans="3:6" s="5" customFormat="1" x14ac:dyDescent="0.25">
      <c r="C119" s="1" t="s">
        <v>34</v>
      </c>
      <c r="D119" s="9">
        <v>141.04998779296875</v>
      </c>
      <c r="E119" s="9">
        <v>194.62001037597656</v>
      </c>
      <c r="F119" s="9">
        <f t="shared" si="6"/>
        <v>53.570022583007813</v>
      </c>
    </row>
    <row r="120" spans="3:6" s="5" customFormat="1" x14ac:dyDescent="0.25">
      <c r="C120" s="1" t="s">
        <v>35</v>
      </c>
      <c r="D120" s="9">
        <v>290.79000854492188</v>
      </c>
      <c r="E120" s="9">
        <v>402.489990234375</v>
      </c>
      <c r="F120" s="9">
        <f t="shared" si="6"/>
        <v>111.69998168945313</v>
      </c>
    </row>
    <row r="121" spans="3:6" s="5" customFormat="1" x14ac:dyDescent="0.25">
      <c r="C121" s="1" t="s">
        <v>36</v>
      </c>
      <c r="D121" s="9">
        <v>2624.93994140625</v>
      </c>
      <c r="E121" s="9">
        <v>3649.7900390625</v>
      </c>
      <c r="F121" s="9">
        <f t="shared" si="6"/>
        <v>1024.85009765625</v>
      </c>
    </row>
    <row r="122" spans="3:6" s="5" customFormat="1" ht="17.25" thickBot="1" x14ac:dyDescent="0.3">
      <c r="C122" s="1" t="s">
        <v>37</v>
      </c>
      <c r="D122" s="9">
        <v>1104.8299560546875</v>
      </c>
      <c r="E122" s="9">
        <v>1515.8399658203125</v>
      </c>
      <c r="F122" s="9">
        <f t="shared" si="6"/>
        <v>411.010009765625</v>
      </c>
    </row>
    <row r="123" spans="3:6" s="5" customFormat="1" ht="18" thickTop="1" thickBot="1" x14ac:dyDescent="0.3">
      <c r="C123" s="19" t="s">
        <v>38</v>
      </c>
      <c r="D123" s="11">
        <v>6979.419921875</v>
      </c>
      <c r="E123" s="11">
        <v>9770.9091796875</v>
      </c>
      <c r="F123" s="10">
        <f t="shared" si="6"/>
        <v>2791.4892578125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14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13</v>
      </c>
      <c r="D130" s="7" t="str">
        <f>$D$5</f>
        <v>Intermediate A 2025</v>
      </c>
      <c r="E130" s="7" t="str">
        <f>$E$5</f>
        <v>Static Change A 2025</v>
      </c>
      <c r="F130" s="7" t="s">
        <v>75</v>
      </c>
    </row>
    <row r="131" spans="3:6" s="5" customFormat="1" ht="17.25" thickTop="1" x14ac:dyDescent="0.25">
      <c r="C131" s="1" t="s">
        <v>28</v>
      </c>
      <c r="D131" s="22">
        <v>33.252738242009144</v>
      </c>
      <c r="E131" s="22">
        <v>48.296064611872161</v>
      </c>
      <c r="F131" s="22">
        <f>E131-D131</f>
        <v>15.043326369863017</v>
      </c>
    </row>
    <row r="132" spans="3:6" s="5" customFormat="1" x14ac:dyDescent="0.25">
      <c r="C132" s="1" t="s">
        <v>61</v>
      </c>
      <c r="D132" s="22">
        <v>34.552983219178103</v>
      </c>
      <c r="E132" s="22">
        <v>49.926000228310478</v>
      </c>
      <c r="F132" s="22">
        <f t="shared" ref="F132:F142" si="7">E132-D132</f>
        <v>15.373017009132376</v>
      </c>
    </row>
    <row r="133" spans="3:6" s="5" customFormat="1" x14ac:dyDescent="0.25">
      <c r="C133" s="1" t="s">
        <v>29</v>
      </c>
      <c r="D133" s="22">
        <v>36.095876712328817</v>
      </c>
      <c r="E133" s="22">
        <v>51.912026255707836</v>
      </c>
      <c r="F133" s="22">
        <f t="shared" si="7"/>
        <v>15.816149543379019</v>
      </c>
    </row>
    <row r="134" spans="3:6" s="5" customFormat="1" x14ac:dyDescent="0.25">
      <c r="C134" s="1" t="s">
        <v>30</v>
      </c>
      <c r="D134" s="22">
        <v>35.197492009132503</v>
      </c>
      <c r="E134" s="22">
        <v>50.543496575342473</v>
      </c>
      <c r="F134" s="22">
        <f t="shared" si="7"/>
        <v>15.34600456620997</v>
      </c>
    </row>
    <row r="135" spans="3:6" s="5" customFormat="1" x14ac:dyDescent="0.25">
      <c r="C135" s="1" t="s">
        <v>31</v>
      </c>
      <c r="D135" s="22">
        <v>37.507797945205461</v>
      </c>
      <c r="E135" s="22">
        <v>53.544945205479543</v>
      </c>
      <c r="F135" s="22">
        <f t="shared" si="7"/>
        <v>16.037147260274082</v>
      </c>
    </row>
    <row r="136" spans="3:6" s="5" customFormat="1" x14ac:dyDescent="0.25">
      <c r="C136" s="1" t="s">
        <v>32</v>
      </c>
      <c r="D136" s="22">
        <v>49.820352739725841</v>
      </c>
      <c r="E136" s="22">
        <v>68.012785388127995</v>
      </c>
      <c r="F136" s="22">
        <f t="shared" si="7"/>
        <v>18.192432648402153</v>
      </c>
    </row>
    <row r="137" spans="3:6" s="5" customFormat="1" x14ac:dyDescent="0.25">
      <c r="C137" s="1" t="s">
        <v>33</v>
      </c>
      <c r="D137" s="22">
        <v>49.785400684931552</v>
      </c>
      <c r="E137" s="22">
        <v>68.42039383561648</v>
      </c>
      <c r="F137" s="22">
        <f t="shared" si="7"/>
        <v>18.634993150684927</v>
      </c>
    </row>
    <row r="138" spans="3:6" s="5" customFormat="1" x14ac:dyDescent="0.25">
      <c r="C138" s="1" t="s">
        <v>34</v>
      </c>
      <c r="D138" s="22">
        <v>50.384794520547871</v>
      </c>
      <c r="E138" s="22">
        <v>69.226285388127977</v>
      </c>
      <c r="F138" s="22">
        <f t="shared" si="7"/>
        <v>18.841490867580106</v>
      </c>
    </row>
    <row r="139" spans="3:6" s="5" customFormat="1" x14ac:dyDescent="0.25">
      <c r="C139" s="1" t="s">
        <v>35</v>
      </c>
      <c r="D139" s="22">
        <v>50.510337100456589</v>
      </c>
      <c r="E139" s="22">
        <v>69.402234246575276</v>
      </c>
      <c r="F139" s="22">
        <f t="shared" si="7"/>
        <v>18.891897146118687</v>
      </c>
    </row>
    <row r="140" spans="3:6" s="5" customFormat="1" x14ac:dyDescent="0.25">
      <c r="C140" s="1" t="s">
        <v>36</v>
      </c>
      <c r="D140" s="22">
        <v>51.371372488584342</v>
      </c>
      <c r="E140" s="22">
        <v>70.816365639269236</v>
      </c>
      <c r="F140" s="22">
        <f t="shared" si="7"/>
        <v>19.444993150684894</v>
      </c>
    </row>
    <row r="141" spans="3:6" s="5" customFormat="1" ht="17.25" thickBot="1" x14ac:dyDescent="0.3">
      <c r="C141" s="2" t="s">
        <v>37</v>
      </c>
      <c r="D141" s="22">
        <v>53.645838242009191</v>
      </c>
      <c r="E141" s="22">
        <v>73.005807305935861</v>
      </c>
      <c r="F141" s="22">
        <f t="shared" si="7"/>
        <v>19.35996906392667</v>
      </c>
    </row>
    <row r="142" spans="3:6" s="5" customFormat="1" ht="18" thickTop="1" thickBot="1" x14ac:dyDescent="0.3">
      <c r="C142" s="19" t="s">
        <v>64</v>
      </c>
      <c r="D142" s="23">
        <f t="shared" ref="D142:E142" si="8">AVERAGE(D131:D141)</f>
        <v>43.829543991282669</v>
      </c>
      <c r="E142" s="23">
        <f t="shared" si="8"/>
        <v>61.191491334578672</v>
      </c>
      <c r="F142" s="23">
        <f t="shared" si="7"/>
        <v>17.361947343296002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79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44</v>
      </c>
      <c r="D150" s="7" t="str">
        <f>$D$5</f>
        <v>Intermediate A 2025</v>
      </c>
      <c r="E150" s="7" t="str">
        <f>$E$5</f>
        <v>Static Change A 2025</v>
      </c>
      <c r="F150" s="7" t="s">
        <v>75</v>
      </c>
    </row>
    <row r="151" spans="3:6" s="5" customFormat="1" ht="17.25" thickTop="1" x14ac:dyDescent="0.25">
      <c r="C151" s="1" t="s">
        <v>28</v>
      </c>
      <c r="D151" s="8">
        <v>87.720001220703125</v>
      </c>
      <c r="E151" s="8">
        <v>87.550003051757813</v>
      </c>
      <c r="F151" s="8">
        <f>E151-D151</f>
        <v>-0.1699981689453125</v>
      </c>
    </row>
    <row r="152" spans="3:6" s="5" customFormat="1" x14ac:dyDescent="0.25">
      <c r="C152" s="1" t="s">
        <v>61</v>
      </c>
      <c r="D152" s="8">
        <v>7.9999998211860657E-2</v>
      </c>
      <c r="E152" s="8">
        <v>5.9999994933605194E-2</v>
      </c>
      <c r="F152" s="8">
        <f t="shared" ref="F152:F162" si="9">E152-D152</f>
        <v>-2.0000003278255463E-2</v>
      </c>
    </row>
    <row r="153" spans="3:6" s="5" customFormat="1" x14ac:dyDescent="0.25">
      <c r="C153" s="1" t="s">
        <v>29</v>
      </c>
      <c r="D153" s="8">
        <v>150.84001159667969</v>
      </c>
      <c r="E153" s="8">
        <v>97.899993896484375</v>
      </c>
      <c r="F153" s="8">
        <f t="shared" si="9"/>
        <v>-52.940017700195313</v>
      </c>
    </row>
    <row r="154" spans="3:6" s="5" customFormat="1" x14ac:dyDescent="0.25">
      <c r="C154" s="1" t="s">
        <v>30</v>
      </c>
      <c r="D154" s="8">
        <v>0.2199999988079071</v>
      </c>
      <c r="E154" s="8">
        <v>0.14000000059604645</v>
      </c>
      <c r="F154" s="8">
        <f t="shared" si="9"/>
        <v>-7.9999998211860657E-2</v>
      </c>
    </row>
    <row r="155" spans="3:6" s="5" customFormat="1" x14ac:dyDescent="0.25">
      <c r="C155" s="1" t="s">
        <v>31</v>
      </c>
      <c r="D155" s="8">
        <v>0.15000000596046448</v>
      </c>
      <c r="E155" s="8">
        <v>0.10999999940395355</v>
      </c>
      <c r="F155" s="8">
        <f t="shared" si="9"/>
        <v>-4.0000006556510925E-2</v>
      </c>
    </row>
    <row r="156" spans="3:6" s="5" customFormat="1" x14ac:dyDescent="0.25">
      <c r="C156" s="1" t="s">
        <v>32</v>
      </c>
      <c r="D156" s="8">
        <v>321.54998779296875</v>
      </c>
      <c r="E156" s="8">
        <v>321.20001220703125</v>
      </c>
      <c r="F156" s="8">
        <f t="shared" si="9"/>
        <v>-0.3499755859375</v>
      </c>
    </row>
    <row r="157" spans="3:6" s="5" customFormat="1" x14ac:dyDescent="0.25">
      <c r="C157" s="1" t="s">
        <v>33</v>
      </c>
      <c r="D157" s="8">
        <v>36.200000762939453</v>
      </c>
      <c r="E157" s="8">
        <v>38.389999389648438</v>
      </c>
      <c r="F157" s="8">
        <f t="shared" si="9"/>
        <v>2.1899986267089844</v>
      </c>
    </row>
    <row r="158" spans="3:6" s="5" customFormat="1" x14ac:dyDescent="0.25">
      <c r="C158" s="1" t="s">
        <v>34</v>
      </c>
      <c r="D158" s="8">
        <v>331.969970703125</v>
      </c>
      <c r="E158" s="8">
        <v>331.969970703125</v>
      </c>
      <c r="F158" s="8">
        <f t="shared" si="9"/>
        <v>0</v>
      </c>
    </row>
    <row r="159" spans="3:6" s="5" customFormat="1" x14ac:dyDescent="0.25">
      <c r="C159" s="1" t="s">
        <v>35</v>
      </c>
      <c r="D159" s="8">
        <v>3.9999999105930328E-2</v>
      </c>
      <c r="E159" s="8">
        <v>3.9999999105930328E-2</v>
      </c>
      <c r="F159" s="8">
        <f t="shared" si="9"/>
        <v>0</v>
      </c>
    </row>
    <row r="160" spans="3:6" s="5" customFormat="1" x14ac:dyDescent="0.25">
      <c r="C160" s="1" t="s">
        <v>36</v>
      </c>
      <c r="D160" s="8">
        <v>58.600002288818359</v>
      </c>
      <c r="E160" s="8">
        <v>55.319999694824219</v>
      </c>
      <c r="F160" s="8">
        <f t="shared" si="9"/>
        <v>-3.2800025939941406</v>
      </c>
    </row>
    <row r="161" spans="3:6" s="5" customFormat="1" ht="17.25" thickBot="1" x14ac:dyDescent="0.3">
      <c r="C161" s="1" t="s">
        <v>37</v>
      </c>
      <c r="D161" s="8">
        <v>361.80999755859375</v>
      </c>
      <c r="E161" s="8">
        <v>361.32000732421875</v>
      </c>
      <c r="F161" s="8">
        <f t="shared" si="9"/>
        <v>-0.489990234375</v>
      </c>
    </row>
    <row r="162" spans="3:6" s="5" customFormat="1" ht="18" thickTop="1" thickBot="1" x14ac:dyDescent="0.3">
      <c r="C162" s="19" t="s">
        <v>38</v>
      </c>
      <c r="D162" s="17">
        <v>1349.179931640625</v>
      </c>
      <c r="E162" s="17">
        <v>1294</v>
      </c>
      <c r="F162" s="17">
        <f t="shared" si="9"/>
        <v>-55.179931640625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80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43</v>
      </c>
      <c r="D169" s="7" t="str">
        <f>$D$5</f>
        <v>Intermediate A 2025</v>
      </c>
      <c r="E169" s="7" t="str">
        <f>$E$5</f>
        <v>Static Change A 2025</v>
      </c>
      <c r="F169" s="7" t="s">
        <v>75</v>
      </c>
    </row>
    <row r="170" spans="3:6" s="5" customFormat="1" ht="17.25" thickTop="1" x14ac:dyDescent="0.25">
      <c r="C170" s="1" t="s">
        <v>28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61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29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30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31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32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33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34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35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36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37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38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81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42</v>
      </c>
      <c r="D188" s="7" t="str">
        <f>$D$5</f>
        <v>Intermediate A 2025</v>
      </c>
      <c r="E188" s="7" t="str">
        <f>$E$5</f>
        <v>Static Change A 2025</v>
      </c>
      <c r="F188" s="7" t="s">
        <v>75</v>
      </c>
    </row>
    <row r="189" spans="3:6" s="5" customFormat="1" ht="17.25" thickTop="1" x14ac:dyDescent="0.25">
      <c r="C189" s="1" t="s">
        <v>28</v>
      </c>
      <c r="D189" s="9">
        <v>1277.840087890625</v>
      </c>
      <c r="E189" s="24">
        <v>1245.3399658203125</v>
      </c>
      <c r="F189" s="24">
        <f>E189-D189</f>
        <v>-32.5001220703125</v>
      </c>
    </row>
    <row r="190" spans="3:6" s="5" customFormat="1" x14ac:dyDescent="0.25">
      <c r="C190" s="1" t="s">
        <v>61</v>
      </c>
      <c r="D190" s="9">
        <v>215.85000610351563</v>
      </c>
      <c r="E190" s="24">
        <v>228.83999633789063</v>
      </c>
      <c r="F190" s="24">
        <f t="shared" ref="F190:F200" si="12">E190-D190</f>
        <v>12.989990234375</v>
      </c>
    </row>
    <row r="191" spans="3:6" s="5" customFormat="1" x14ac:dyDescent="0.25">
      <c r="C191" s="1" t="s">
        <v>29</v>
      </c>
      <c r="D191" s="9">
        <v>969.67999267578125</v>
      </c>
      <c r="E191" s="24">
        <v>974.6900634765625</v>
      </c>
      <c r="F191" s="24">
        <f t="shared" si="12"/>
        <v>5.01007080078125</v>
      </c>
    </row>
    <row r="192" spans="3:6" s="5" customFormat="1" x14ac:dyDescent="0.25">
      <c r="C192" s="1" t="s">
        <v>30</v>
      </c>
      <c r="D192" s="9">
        <v>75.110000610351563</v>
      </c>
      <c r="E192" s="24">
        <v>72.719993591308594</v>
      </c>
      <c r="F192" s="24">
        <f t="shared" si="12"/>
        <v>-2.3900070190429688</v>
      </c>
    </row>
    <row r="193" spans="3:6" s="5" customFormat="1" x14ac:dyDescent="0.25">
      <c r="C193" s="1" t="s">
        <v>31</v>
      </c>
      <c r="D193" s="9">
        <v>92.889999389648438</v>
      </c>
      <c r="E193" s="24">
        <v>91.94000244140625</v>
      </c>
      <c r="F193" s="24">
        <f t="shared" si="12"/>
        <v>-0.9499969482421875</v>
      </c>
    </row>
    <row r="194" spans="3:6" s="5" customFormat="1" x14ac:dyDescent="0.25">
      <c r="C194" s="1" t="s">
        <v>32</v>
      </c>
      <c r="D194" s="9">
        <v>855.0999755859375</v>
      </c>
      <c r="E194" s="24">
        <v>852.68994140625</v>
      </c>
      <c r="F194" s="24">
        <f t="shared" si="12"/>
        <v>-2.4100341796875</v>
      </c>
    </row>
    <row r="195" spans="3:6" s="5" customFormat="1" x14ac:dyDescent="0.25">
      <c r="C195" s="1" t="s">
        <v>33</v>
      </c>
      <c r="D195" s="9">
        <v>607.25</v>
      </c>
      <c r="E195" s="24">
        <v>657.3800048828125</v>
      </c>
      <c r="F195" s="24">
        <f t="shared" si="12"/>
        <v>50.1300048828125</v>
      </c>
    </row>
    <row r="196" spans="3:6" s="5" customFormat="1" x14ac:dyDescent="0.25">
      <c r="C196" s="1" t="s">
        <v>34</v>
      </c>
      <c r="D196" s="9">
        <v>1297.780029296875</v>
      </c>
      <c r="E196" s="24">
        <v>1297.8599853515625</v>
      </c>
      <c r="F196" s="24">
        <f t="shared" si="12"/>
        <v>7.99560546875E-2</v>
      </c>
    </row>
    <row r="197" spans="3:6" s="5" customFormat="1" x14ac:dyDescent="0.25">
      <c r="C197" s="1" t="s">
        <v>35</v>
      </c>
      <c r="D197" s="9">
        <v>0.84999996423721313</v>
      </c>
      <c r="E197" s="24">
        <v>0.93999999761581421</v>
      </c>
      <c r="F197" s="24">
        <f t="shared" si="12"/>
        <v>9.0000033378601074E-2</v>
      </c>
    </row>
    <row r="198" spans="3:6" s="5" customFormat="1" x14ac:dyDescent="0.25">
      <c r="C198" s="1" t="s">
        <v>36</v>
      </c>
      <c r="D198" s="9">
        <v>2425.2900390625</v>
      </c>
      <c r="E198" s="24">
        <v>2181.830078125</v>
      </c>
      <c r="F198" s="24">
        <f t="shared" si="12"/>
        <v>-243.4599609375</v>
      </c>
    </row>
    <row r="199" spans="3:6" s="5" customFormat="1" ht="17.25" thickBot="1" x14ac:dyDescent="0.3">
      <c r="C199" s="1" t="s">
        <v>37</v>
      </c>
      <c r="D199" s="9">
        <v>3809.739990234375</v>
      </c>
      <c r="E199" s="24">
        <v>3817.47021484375</v>
      </c>
      <c r="F199" s="24">
        <f t="shared" si="12"/>
        <v>7.730224609375</v>
      </c>
    </row>
    <row r="200" spans="3:6" s="5" customFormat="1" ht="18" thickTop="1" thickBot="1" x14ac:dyDescent="0.3">
      <c r="C200" s="19" t="s">
        <v>38</v>
      </c>
      <c r="D200" s="10">
        <v>11627.3798828125</v>
      </c>
      <c r="E200" s="10">
        <v>11421.7001953125</v>
      </c>
      <c r="F200" s="10">
        <f t="shared" si="12"/>
        <v>-205.6796875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82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51</v>
      </c>
      <c r="D208" s="7" t="str">
        <f>$D$5</f>
        <v>Intermediate A 2025</v>
      </c>
      <c r="E208" s="7" t="str">
        <f>$E$5</f>
        <v>Static Change A 2025</v>
      </c>
      <c r="F208" s="7" t="s">
        <v>75</v>
      </c>
    </row>
    <row r="209" spans="3:6" s="5" customFormat="1" ht="17.25" thickTop="1" x14ac:dyDescent="0.25">
      <c r="C209" s="1" t="s">
        <v>28</v>
      </c>
      <c r="D209" s="22">
        <v>2.9999999329447746E-2</v>
      </c>
      <c r="E209" s="28">
        <v>1.9999999552965164E-2</v>
      </c>
      <c r="F209" s="28">
        <f>E209-D209</f>
        <v>-9.9999997764825821E-3</v>
      </c>
    </row>
    <row r="210" spans="3:6" s="5" customFormat="1" x14ac:dyDescent="0.25">
      <c r="C210" s="1" t="s">
        <v>61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29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30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31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32</v>
      </c>
      <c r="D214" s="28">
        <v>2.9999999329447746E-2</v>
      </c>
      <c r="E214" s="28">
        <v>2.9999999329447746E-2</v>
      </c>
      <c r="F214" s="28">
        <f t="shared" si="13"/>
        <v>0</v>
      </c>
    </row>
    <row r="215" spans="3:6" s="5" customFormat="1" x14ac:dyDescent="0.25">
      <c r="C215" s="1" t="s">
        <v>33</v>
      </c>
      <c r="D215" s="28">
        <v>9.0000003576278687E-2</v>
      </c>
      <c r="E215" s="28">
        <v>9.0000003576278687E-2</v>
      </c>
      <c r="F215" s="28">
        <f t="shared" si="13"/>
        <v>0</v>
      </c>
    </row>
    <row r="216" spans="3:6" s="5" customFormat="1" x14ac:dyDescent="0.25">
      <c r="C216" s="1" t="s">
        <v>34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35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36</v>
      </c>
      <c r="D218" s="28">
        <v>0.23000000417232513</v>
      </c>
      <c r="E218" s="28">
        <v>0.2199999988079071</v>
      </c>
      <c r="F218" s="28">
        <f t="shared" si="13"/>
        <v>-1.000000536441803E-2</v>
      </c>
    </row>
    <row r="219" spans="3:6" s="5" customFormat="1" ht="17.25" thickBot="1" x14ac:dyDescent="0.3">
      <c r="C219" s="1" t="s">
        <v>37</v>
      </c>
      <c r="D219" s="28">
        <v>9.0000003576278687E-2</v>
      </c>
      <c r="E219" s="28">
        <v>9.0000003576278687E-2</v>
      </c>
      <c r="F219" s="28">
        <f t="shared" si="13"/>
        <v>0</v>
      </c>
    </row>
    <row r="220" spans="3:6" s="5" customFormat="1" ht="18" thickTop="1" thickBot="1" x14ac:dyDescent="0.3">
      <c r="C220" s="19" t="s">
        <v>38</v>
      </c>
      <c r="D220" s="23">
        <f t="shared" ref="D220:E220" si="14">SUM(D209:D219)</f>
        <v>0.48000000976026058</v>
      </c>
      <c r="E220" s="23">
        <f t="shared" si="14"/>
        <v>0.46000000461935997</v>
      </c>
      <c r="F220" s="23">
        <f t="shared" si="13"/>
        <v>-2.0000005140900612E-2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83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52</v>
      </c>
      <c r="D226" s="7" t="str">
        <f>$D$5</f>
        <v>Intermediate A 2025</v>
      </c>
      <c r="E226" s="7" t="str">
        <f>$E$5</f>
        <v>Static Change A 2025</v>
      </c>
      <c r="F226" s="7" t="s">
        <v>75</v>
      </c>
    </row>
    <row r="227" spans="3:6" s="5" customFormat="1" ht="17.25" thickTop="1" x14ac:dyDescent="0.25">
      <c r="C227" s="1" t="s">
        <v>28</v>
      </c>
      <c r="D227" s="9">
        <v>164.09815538964833</v>
      </c>
      <c r="E227" s="24">
        <v>124.89007583789062</v>
      </c>
      <c r="F227" s="24">
        <f>E227-D227</f>
        <v>-39.208079551757706</v>
      </c>
    </row>
    <row r="228" spans="3:6" s="5" customFormat="1" x14ac:dyDescent="0.25">
      <c r="C228" s="1" t="s">
        <v>61</v>
      </c>
      <c r="D228" s="9">
        <v>16.635069534057617</v>
      </c>
      <c r="E228" s="24">
        <v>12.698931495910644</v>
      </c>
      <c r="F228" s="24">
        <f t="shared" ref="F228:F238" si="15">E228-D228</f>
        <v>-3.9361380381469733</v>
      </c>
    </row>
    <row r="229" spans="3:6" s="5" customFormat="1" x14ac:dyDescent="0.25">
      <c r="C229" s="1" t="s">
        <v>29</v>
      </c>
      <c r="D229" s="9">
        <v>1250.2341065937501</v>
      </c>
      <c r="E229" s="24">
        <v>1089.4012236445312</v>
      </c>
      <c r="F229" s="24">
        <f t="shared" si="15"/>
        <v>-160.83288294921886</v>
      </c>
    </row>
    <row r="230" spans="3:6" s="5" customFormat="1" x14ac:dyDescent="0.25">
      <c r="C230" s="1" t="s">
        <v>30</v>
      </c>
      <c r="D230" s="9">
        <v>50.250917474121096</v>
      </c>
      <c r="E230" s="24">
        <v>33.707420228881837</v>
      </c>
      <c r="F230" s="24">
        <f t="shared" si="15"/>
        <v>-16.543497245239259</v>
      </c>
    </row>
    <row r="231" spans="3:6" s="5" customFormat="1" x14ac:dyDescent="0.25">
      <c r="C231" s="1" t="s">
        <v>31</v>
      </c>
      <c r="D231" s="9">
        <v>34.044511915527337</v>
      </c>
      <c r="E231" s="24">
        <v>26.400123457763669</v>
      </c>
      <c r="F231" s="24">
        <f t="shared" si="15"/>
        <v>-7.644388457763668</v>
      </c>
    </row>
    <row r="232" spans="3:6" s="5" customFormat="1" x14ac:dyDescent="0.25">
      <c r="C232" s="1" t="s">
        <v>32</v>
      </c>
      <c r="D232" s="9">
        <v>4858.280513749999</v>
      </c>
      <c r="E232" s="24">
        <v>4821.3590642187501</v>
      </c>
      <c r="F232" s="24">
        <f t="shared" si="15"/>
        <v>-36.921449531248982</v>
      </c>
    </row>
    <row r="233" spans="3:6" s="5" customFormat="1" x14ac:dyDescent="0.25">
      <c r="C233" s="1" t="s">
        <v>33</v>
      </c>
      <c r="D233" s="9">
        <v>3606.6684423051752</v>
      </c>
      <c r="E233" s="24">
        <v>4061.7044751955559</v>
      </c>
      <c r="F233" s="24">
        <f t="shared" si="15"/>
        <v>455.03603289038074</v>
      </c>
    </row>
    <row r="234" spans="3:6" s="5" customFormat="1" x14ac:dyDescent="0.25">
      <c r="C234" s="1" t="s">
        <v>34</v>
      </c>
      <c r="D234" s="9">
        <v>1.8723399809265138</v>
      </c>
      <c r="E234" s="24">
        <v>2.1101780381469726</v>
      </c>
      <c r="F234" s="24">
        <f t="shared" si="15"/>
        <v>0.23783805722045881</v>
      </c>
    </row>
    <row r="235" spans="3:6" s="5" customFormat="1" x14ac:dyDescent="0.25">
      <c r="C235" s="1" t="s">
        <v>35</v>
      </c>
      <c r="D235" s="9">
        <v>1.7847199475479125</v>
      </c>
      <c r="E235" s="24">
        <v>2.0556520953674315</v>
      </c>
      <c r="F235" s="24">
        <f t="shared" si="15"/>
        <v>0.27093214781951902</v>
      </c>
    </row>
    <row r="236" spans="3:6" s="5" customFormat="1" x14ac:dyDescent="0.25">
      <c r="C236" s="1" t="s">
        <v>36</v>
      </c>
      <c r="D236" s="9">
        <v>11776.741377124999</v>
      </c>
      <c r="E236" s="24">
        <v>11118.8973898125</v>
      </c>
      <c r="F236" s="24">
        <f t="shared" si="15"/>
        <v>-657.84398731249894</v>
      </c>
    </row>
    <row r="237" spans="3:6" s="5" customFormat="1" ht="17.25" thickBot="1" x14ac:dyDescent="0.3">
      <c r="C237" s="1" t="s">
        <v>37</v>
      </c>
      <c r="D237" s="9">
        <v>3153.1374925625</v>
      </c>
      <c r="E237" s="24">
        <v>3055.0549883593749</v>
      </c>
      <c r="F237" s="24">
        <f t="shared" si="15"/>
        <v>-98.082504203125154</v>
      </c>
    </row>
    <row r="238" spans="3:6" s="5" customFormat="1" ht="18" thickTop="1" thickBot="1" x14ac:dyDescent="0.3">
      <c r="C238" s="19" t="s">
        <v>38</v>
      </c>
      <c r="D238" s="10">
        <f>SUM(D227:D237)</f>
        <v>24913.747646578249</v>
      </c>
      <c r="E238" s="10">
        <f>SUM(E227:E237)</f>
        <v>24348.279522384673</v>
      </c>
      <c r="F238" s="10">
        <f t="shared" si="15"/>
        <v>-565.46812419357593</v>
      </c>
    </row>
    <row r="239" spans="3:6" ht="18" thickTop="1" thickBot="1" x14ac:dyDescent="0.35">
      <c r="C239" s="13" t="s">
        <v>85</v>
      </c>
      <c r="D239" s="13"/>
      <c r="E239" s="24">
        <v>335.82900000000001</v>
      </c>
      <c r="F239" s="24">
        <f>E239-D239</f>
        <v>335.82900000000001</v>
      </c>
    </row>
    <row r="240" spans="3:6" ht="18" thickTop="1" thickBot="1" x14ac:dyDescent="0.3">
      <c r="C240" s="19" t="s">
        <v>63</v>
      </c>
      <c r="D240" s="10">
        <f>SUM(D238:D239)</f>
        <v>24913.747646578249</v>
      </c>
      <c r="E240" s="10">
        <f>SUM(E238:E239)</f>
        <v>24684.108522384675</v>
      </c>
      <c r="F240" s="10">
        <f>E240-D240</f>
        <v>-229.63912419357439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84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53</v>
      </c>
      <c r="D245" s="7" t="str">
        <f>$D$5</f>
        <v>Intermediate A 2025</v>
      </c>
      <c r="E245" s="7" t="str">
        <f>$E$5</f>
        <v>Static Change A 2025</v>
      </c>
      <c r="F245" s="7" t="s">
        <v>75</v>
      </c>
    </row>
    <row r="246" spans="3:6" s="5" customFormat="1" ht="17.25" thickTop="1" x14ac:dyDescent="0.25">
      <c r="C246" s="1" t="s">
        <v>28</v>
      </c>
      <c r="D246" s="9">
        <v>1.3500000238418579</v>
      </c>
      <c r="E246" s="24">
        <v>7.1699995994567871</v>
      </c>
      <c r="F246" s="24">
        <f>E246-D246</f>
        <v>5.8199995756149292</v>
      </c>
    </row>
    <row r="247" spans="3:6" s="5" customFormat="1" x14ac:dyDescent="0.25">
      <c r="C247" s="1" t="s">
        <v>61</v>
      </c>
      <c r="D247" s="24">
        <v>0.14000000059604645</v>
      </c>
      <c r="E247" s="24">
        <v>0.73000001907348633</v>
      </c>
      <c r="F247" s="24">
        <f t="shared" ref="F247:F257" si="16">E247-D247</f>
        <v>0.59000001847743988</v>
      </c>
    </row>
    <row r="248" spans="3:6" s="5" customFormat="1" x14ac:dyDescent="0.25">
      <c r="C248" s="1" t="s">
        <v>29</v>
      </c>
      <c r="D248" s="24">
        <v>10.310000419616699</v>
      </c>
      <c r="E248" s="24">
        <v>62.610000610351563</v>
      </c>
      <c r="F248" s="24">
        <f t="shared" si="16"/>
        <v>52.300000190734863</v>
      </c>
    </row>
    <row r="249" spans="3:6" s="5" customFormat="1" x14ac:dyDescent="0.25">
      <c r="C249" s="1" t="s">
        <v>30</v>
      </c>
      <c r="D249" s="24">
        <v>0.41999998688697815</v>
      </c>
      <c r="E249" s="24">
        <v>1.9300000667572021</v>
      </c>
      <c r="F249" s="24">
        <f t="shared" si="16"/>
        <v>1.510000079870224</v>
      </c>
    </row>
    <row r="250" spans="3:6" s="5" customFormat="1" x14ac:dyDescent="0.25">
      <c r="C250" s="1" t="s">
        <v>31</v>
      </c>
      <c r="D250" s="24">
        <v>0.2800000011920929</v>
      </c>
      <c r="E250" s="24">
        <v>1.5099999904632568</v>
      </c>
      <c r="F250" s="24">
        <f t="shared" si="16"/>
        <v>1.2299999892711639</v>
      </c>
    </row>
    <row r="251" spans="3:6" s="5" customFormat="1" x14ac:dyDescent="0.25">
      <c r="C251" s="1" t="s">
        <v>32</v>
      </c>
      <c r="D251" s="24">
        <v>40.089996337890625</v>
      </c>
      <c r="E251" s="24">
        <v>277.1199951171875</v>
      </c>
      <c r="F251" s="24">
        <f t="shared" si="16"/>
        <v>237.02999877929688</v>
      </c>
    </row>
    <row r="252" spans="3:6" s="5" customFormat="1" x14ac:dyDescent="0.25">
      <c r="C252" s="1" t="s">
        <v>33</v>
      </c>
      <c r="D252" s="24">
        <v>29.749998092651367</v>
      </c>
      <c r="E252" s="24">
        <v>233.46000671386719</v>
      </c>
      <c r="F252" s="24">
        <f t="shared" si="16"/>
        <v>203.71000862121582</v>
      </c>
    </row>
    <row r="253" spans="3:6" s="5" customFormat="1" x14ac:dyDescent="0.25">
      <c r="C253" s="1" t="s">
        <v>34</v>
      </c>
      <c r="D253" s="24">
        <v>9.9999997764825821E-3</v>
      </c>
      <c r="E253" s="24">
        <v>0.11999998986721039</v>
      </c>
      <c r="F253" s="24">
        <f t="shared" si="16"/>
        <v>0.10999999009072781</v>
      </c>
    </row>
    <row r="254" spans="3:6" s="5" customFormat="1" x14ac:dyDescent="0.25">
      <c r="C254" s="1" t="s">
        <v>35</v>
      </c>
      <c r="D254" s="24">
        <v>9.9999997764825821E-3</v>
      </c>
      <c r="E254" s="24">
        <v>0.10999999940395355</v>
      </c>
      <c r="F254" s="24">
        <f t="shared" si="16"/>
        <v>9.999999962747097E-2</v>
      </c>
    </row>
    <row r="255" spans="3:6" s="5" customFormat="1" x14ac:dyDescent="0.25">
      <c r="C255" s="1" t="s">
        <v>36</v>
      </c>
      <c r="D255" s="24">
        <v>84.529998779296875</v>
      </c>
      <c r="E255" s="24">
        <v>639.0999755859375</v>
      </c>
      <c r="F255" s="24">
        <f t="shared" si="16"/>
        <v>554.56997680664063</v>
      </c>
    </row>
    <row r="256" spans="3:6" s="5" customFormat="1" ht="17.25" thickBot="1" x14ac:dyDescent="0.3">
      <c r="C256" s="1" t="s">
        <v>37</v>
      </c>
      <c r="D256" s="24">
        <v>25.970001220703125</v>
      </c>
      <c r="E256" s="24">
        <v>175.61000061035156</v>
      </c>
      <c r="F256" s="24">
        <f t="shared" si="16"/>
        <v>149.63999938964844</v>
      </c>
    </row>
    <row r="257" spans="3:6" s="5" customFormat="1" ht="18" thickTop="1" thickBot="1" x14ac:dyDescent="0.3">
      <c r="C257" s="19" t="s">
        <v>38</v>
      </c>
      <c r="D257" s="10">
        <f t="shared" ref="D257:E257" si="17">SUM(D246:D256)</f>
        <v>192.85999486222863</v>
      </c>
      <c r="E257" s="10">
        <f t="shared" si="17"/>
        <v>1399.4699783027172</v>
      </c>
      <c r="F257" s="10">
        <f t="shared" si="16"/>
        <v>1206.6099834404886</v>
      </c>
    </row>
    <row r="258" spans="3:6" ht="18" thickTop="1" thickBot="1" x14ac:dyDescent="0.35">
      <c r="C258" s="13" t="s">
        <v>85</v>
      </c>
      <c r="D258" s="13"/>
      <c r="E258" s="24">
        <v>378.31900000000002</v>
      </c>
      <c r="F258" s="26">
        <f>E258-D258</f>
        <v>378.31900000000002</v>
      </c>
    </row>
    <row r="259" spans="3:6" ht="18" thickTop="1" thickBot="1" x14ac:dyDescent="0.3">
      <c r="C259" s="19" t="s">
        <v>63</v>
      </c>
      <c r="D259" s="10">
        <f>D258+D257</f>
        <v>192.85999486222863</v>
      </c>
      <c r="E259" s="10">
        <f>E258+E257</f>
        <v>1777.7889783027172</v>
      </c>
      <c r="F259" s="10">
        <f>E259-D259</f>
        <v>1584.9289834404885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15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16</v>
      </c>
      <c r="D264" s="7" t="str">
        <f>$D$5</f>
        <v>Intermediate A 2025</v>
      </c>
      <c r="E264" s="7" t="str">
        <f>$E$5</f>
        <v>Static Change A 2025</v>
      </c>
      <c r="F264" s="7" t="s">
        <v>75</v>
      </c>
    </row>
    <row r="265" spans="3:6" s="5" customFormat="1" ht="17.25" thickTop="1" x14ac:dyDescent="0.25">
      <c r="C265" s="1" t="s">
        <v>28</v>
      </c>
      <c r="D265" s="22">
        <v>-8.0400009155273438</v>
      </c>
      <c r="E265" s="28">
        <v>-11.159999847412109</v>
      </c>
      <c r="F265" s="28">
        <f>E265-D265</f>
        <v>-3.1199989318847656</v>
      </c>
    </row>
    <row r="266" spans="3:6" s="5" customFormat="1" x14ac:dyDescent="0.25">
      <c r="C266" s="1" t="s">
        <v>61</v>
      </c>
      <c r="D266" s="22">
        <v>-2.190000057220459</v>
      </c>
      <c r="E266" s="28">
        <v>-2.8299999237060547</v>
      </c>
      <c r="F266" s="28">
        <f t="shared" ref="F266:F276" si="18">E266-D266</f>
        <v>-0.6399998664855957</v>
      </c>
    </row>
    <row r="267" spans="3:6" s="5" customFormat="1" x14ac:dyDescent="0.25">
      <c r="C267" s="1" t="s">
        <v>29</v>
      </c>
      <c r="D267" s="22">
        <v>5.9900002479553223</v>
      </c>
      <c r="E267" s="28">
        <v>8.9600000381469727</v>
      </c>
      <c r="F267" s="28">
        <f t="shared" si="18"/>
        <v>2.9699997901916504</v>
      </c>
    </row>
    <row r="268" spans="3:6" s="5" customFormat="1" x14ac:dyDescent="0.25">
      <c r="C268" s="1" t="s">
        <v>30</v>
      </c>
      <c r="D268" s="22">
        <v>-5.9899997711181641</v>
      </c>
      <c r="E268" s="28">
        <v>-8.6399993896484375</v>
      </c>
      <c r="F268" s="28">
        <f t="shared" si="18"/>
        <v>-2.6499996185302734</v>
      </c>
    </row>
    <row r="269" spans="3:6" s="5" customFormat="1" x14ac:dyDescent="0.25">
      <c r="C269" s="1" t="s">
        <v>31</v>
      </c>
      <c r="D269" s="22">
        <v>1.25</v>
      </c>
      <c r="E269" s="28">
        <v>1.8599998950958252</v>
      </c>
      <c r="F269" s="28">
        <f t="shared" si="18"/>
        <v>0.6099998950958252</v>
      </c>
    </row>
    <row r="270" spans="3:6" s="5" customFormat="1" x14ac:dyDescent="0.25">
      <c r="C270" s="1" t="s">
        <v>32</v>
      </c>
      <c r="D270" s="22">
        <v>21.729999542236328</v>
      </c>
      <c r="E270" s="28">
        <v>31.409997940063477</v>
      </c>
      <c r="F270" s="28">
        <f t="shared" si="18"/>
        <v>9.6799983978271484</v>
      </c>
    </row>
    <row r="271" spans="3:6" s="5" customFormat="1" x14ac:dyDescent="0.25">
      <c r="C271" s="1" t="s">
        <v>33</v>
      </c>
      <c r="D271" s="22">
        <v>30.270000457763672</v>
      </c>
      <c r="E271" s="28">
        <v>43.660003662109375</v>
      </c>
      <c r="F271" s="28">
        <f t="shared" si="18"/>
        <v>13.390003204345703</v>
      </c>
    </row>
    <row r="272" spans="3:6" s="5" customFormat="1" x14ac:dyDescent="0.25">
      <c r="C272" s="1" t="s">
        <v>34</v>
      </c>
      <c r="D272" s="22">
        <v>9.7399997711181641</v>
      </c>
      <c r="E272" s="28">
        <v>14.019999504089355</v>
      </c>
      <c r="F272" s="28">
        <f t="shared" si="18"/>
        <v>4.2799997329711914</v>
      </c>
    </row>
    <row r="273" spans="3:6" s="5" customFormat="1" x14ac:dyDescent="0.25">
      <c r="C273" s="1" t="s">
        <v>35</v>
      </c>
      <c r="D273" s="22">
        <v>20.680000305175781</v>
      </c>
      <c r="E273" s="28">
        <v>29.849998474121094</v>
      </c>
      <c r="F273" s="28">
        <f t="shared" si="18"/>
        <v>9.1699981689453125</v>
      </c>
    </row>
    <row r="274" spans="3:6" s="5" customFormat="1" x14ac:dyDescent="0.25">
      <c r="C274" s="1" t="s">
        <v>36</v>
      </c>
      <c r="D274" s="22">
        <v>199.30999755859375</v>
      </c>
      <c r="E274" s="28">
        <v>289.3599853515625</v>
      </c>
      <c r="F274" s="28">
        <f t="shared" si="18"/>
        <v>90.04998779296875</v>
      </c>
    </row>
    <row r="275" spans="3:6" s="5" customFormat="1" ht="17.25" thickBot="1" x14ac:dyDescent="0.3">
      <c r="C275" s="1" t="s">
        <v>37</v>
      </c>
      <c r="D275" s="22">
        <v>81.730003356933594</v>
      </c>
      <c r="E275" s="28">
        <v>118.77000427246094</v>
      </c>
      <c r="F275" s="28">
        <f t="shared" si="18"/>
        <v>37.040000915527344</v>
      </c>
    </row>
    <row r="276" spans="3:6" s="5" customFormat="1" ht="18" thickTop="1" thickBot="1" x14ac:dyDescent="0.3">
      <c r="C276" s="19" t="s">
        <v>38</v>
      </c>
      <c r="D276" s="23">
        <f t="shared" ref="D276:E276" si="19">SUM(D265:D275)</f>
        <v>354.48000049591064</v>
      </c>
      <c r="E276" s="23">
        <f t="shared" si="19"/>
        <v>515.25998997688293</v>
      </c>
      <c r="F276" s="23">
        <f t="shared" si="18"/>
        <v>160.77998948097229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Intermediate A 2025</v>
      </c>
      <c r="E280" s="7" t="str">
        <f>$E$5</f>
        <v>Static Change A 2025</v>
      </c>
      <c r="F280" s="7" t="s">
        <v>75</v>
      </c>
    </row>
    <row r="281" spans="3:6" ht="18" thickTop="1" thickBot="1" x14ac:dyDescent="0.3">
      <c r="C281" s="12" t="s">
        <v>38</v>
      </c>
      <c r="D281" s="23">
        <v>715.8399658203125</v>
      </c>
      <c r="E281" s="23">
        <v>1005.0899658203125</v>
      </c>
      <c r="F281" s="23">
        <f>E281-D281</f>
        <v>289.25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56</v>
      </c>
    </row>
    <row r="285" spans="3:6" ht="17.25" thickBot="1" x14ac:dyDescent="0.35"/>
    <row r="286" spans="3:6" ht="18" thickTop="1" thickBot="1" x14ac:dyDescent="0.3">
      <c r="C286" s="19" t="s">
        <v>50</v>
      </c>
      <c r="D286" s="7" t="str">
        <f>$D$5</f>
        <v>Intermediate A 2025</v>
      </c>
      <c r="E286" s="7" t="str">
        <f>$E$5</f>
        <v>Static Change A 2025</v>
      </c>
      <c r="F286" s="7" t="s">
        <v>75</v>
      </c>
    </row>
    <row r="287" spans="3:6" ht="17.25" thickTop="1" x14ac:dyDescent="0.25">
      <c r="C287" s="16" t="s">
        <v>45</v>
      </c>
      <c r="D287" s="21">
        <v>716.95001220703125</v>
      </c>
      <c r="E287" s="21">
        <v>794.3099365234375</v>
      </c>
      <c r="F287" s="21">
        <f>E287-D287</f>
        <v>77.35992431640625</v>
      </c>
    </row>
    <row r="288" spans="3:6" x14ac:dyDescent="0.25">
      <c r="C288" s="16" t="s">
        <v>57</v>
      </c>
      <c r="D288" s="21">
        <v>34.909999519586563</v>
      </c>
      <c r="E288" s="21">
        <v>36.070002257823944</v>
      </c>
      <c r="F288" s="21">
        <f t="shared" ref="F288:F303" si="20">E288-D288</f>
        <v>1.160002738237381</v>
      </c>
    </row>
    <row r="289" spans="3:6" x14ac:dyDescent="0.25">
      <c r="C289" s="16" t="s">
        <v>66</v>
      </c>
      <c r="D289" s="21">
        <v>16.219999313354492</v>
      </c>
      <c r="E289" s="21">
        <v>24.44999885559082</v>
      </c>
      <c r="F289" s="21">
        <f t="shared" si="20"/>
        <v>8.2299995422363281</v>
      </c>
    </row>
    <row r="290" spans="3:6" x14ac:dyDescent="0.25">
      <c r="C290" s="16" t="s">
        <v>48</v>
      </c>
      <c r="D290" s="21">
        <v>8.7200002670288086</v>
      </c>
      <c r="E290" s="21">
        <v>16.379999160766602</v>
      </c>
      <c r="F290" s="21">
        <f t="shared" si="20"/>
        <v>7.659998893737793</v>
      </c>
    </row>
    <row r="291" spans="3:6" x14ac:dyDescent="0.25">
      <c r="C291" s="16" t="s">
        <v>46</v>
      </c>
      <c r="D291" s="21">
        <v>8.6500000655651093</v>
      </c>
      <c r="E291" s="21">
        <v>15.010000610724092</v>
      </c>
      <c r="F291" s="21">
        <f t="shared" si="20"/>
        <v>6.3600005451589823</v>
      </c>
    </row>
    <row r="292" spans="3:6" x14ac:dyDescent="0.25">
      <c r="C292" s="16" t="s">
        <v>74</v>
      </c>
      <c r="D292" s="21">
        <v>7.6599998474121094</v>
      </c>
      <c r="E292" s="21">
        <v>11.510000228881836</v>
      </c>
      <c r="F292" s="21">
        <f t="shared" si="20"/>
        <v>3.8500003814697266</v>
      </c>
    </row>
    <row r="293" spans="3:6" x14ac:dyDescent="0.25">
      <c r="C293" s="16" t="s">
        <v>67</v>
      </c>
      <c r="D293" s="21">
        <v>4.1899999566376209</v>
      </c>
      <c r="E293" s="21">
        <v>6.9500000569969416</v>
      </c>
      <c r="F293" s="21">
        <f t="shared" si="20"/>
        <v>2.7600001003593206</v>
      </c>
    </row>
    <row r="294" spans="3:6" x14ac:dyDescent="0.25">
      <c r="C294" s="16" t="s">
        <v>62</v>
      </c>
      <c r="D294" s="21">
        <v>3.5699999332427979</v>
      </c>
      <c r="E294" s="21">
        <v>4.2600002288818359</v>
      </c>
      <c r="F294" s="21">
        <f t="shared" si="20"/>
        <v>0.69000029563903809</v>
      </c>
    </row>
    <row r="295" spans="3:6" s="6" customFormat="1" x14ac:dyDescent="0.25">
      <c r="C295" s="16" t="s">
        <v>71</v>
      </c>
      <c r="D295" s="21">
        <v>1.610000018030405</v>
      </c>
      <c r="E295" s="21">
        <v>3.5200001001358032</v>
      </c>
      <c r="F295" s="21">
        <f t="shared" si="20"/>
        <v>1.9100000821053982</v>
      </c>
    </row>
    <row r="296" spans="3:6" s="6" customFormat="1" x14ac:dyDescent="0.25">
      <c r="C296" s="16" t="s">
        <v>65</v>
      </c>
      <c r="D296" s="21">
        <v>1.5299999713897705</v>
      </c>
      <c r="E296" s="21">
        <v>2.6700000762939453</v>
      </c>
      <c r="F296" s="21">
        <f t="shared" si="20"/>
        <v>1.1400001049041748</v>
      </c>
    </row>
    <row r="297" spans="3:6" s="6" customFormat="1" x14ac:dyDescent="0.25">
      <c r="C297" s="16" t="s">
        <v>72</v>
      </c>
      <c r="D297" s="21">
        <v>0</v>
      </c>
      <c r="E297" s="21">
        <v>1.0900000333786011</v>
      </c>
      <c r="F297" s="21">
        <f t="shared" si="20"/>
        <v>1.0900000333786011</v>
      </c>
    </row>
    <row r="298" spans="3:6" s="6" customFormat="1" x14ac:dyDescent="0.25">
      <c r="C298" s="16" t="s">
        <v>73</v>
      </c>
      <c r="D298" s="21">
        <v>0.70999997854232788</v>
      </c>
      <c r="E298" s="21">
        <v>0.89999997615814209</v>
      </c>
      <c r="F298" s="21">
        <f t="shared" si="20"/>
        <v>0.18999999761581421</v>
      </c>
    </row>
    <row r="299" spans="3:6" x14ac:dyDescent="0.25">
      <c r="C299" s="16" t="s">
        <v>68</v>
      </c>
      <c r="D299" s="21">
        <v>1.9999999552965164E-2</v>
      </c>
      <c r="E299" s="21">
        <v>0.83999999240040779</v>
      </c>
      <c r="F299" s="21">
        <f t="shared" si="20"/>
        <v>0.81999999284744263</v>
      </c>
    </row>
    <row r="300" spans="3:6" s="6" customFormat="1" x14ac:dyDescent="0.25">
      <c r="C300" s="16" t="s">
        <v>58</v>
      </c>
      <c r="D300" s="21">
        <v>0.61000001430511475</v>
      </c>
      <c r="E300" s="21">
        <v>0.70999997854232788</v>
      </c>
      <c r="F300" s="21">
        <f t="shared" si="20"/>
        <v>9.9999964237213135E-2</v>
      </c>
    </row>
    <row r="301" spans="3:6" s="6" customFormat="1" x14ac:dyDescent="0.25">
      <c r="C301" s="16" t="s">
        <v>49</v>
      </c>
      <c r="D301" s="21">
        <v>0.35999998450279236</v>
      </c>
      <c r="E301" s="21">
        <v>0.38999998569488525</v>
      </c>
      <c r="F301" s="21">
        <f t="shared" si="20"/>
        <v>3.0000001192092896E-2</v>
      </c>
    </row>
    <row r="302" spans="3:6" s="6" customFormat="1" x14ac:dyDescent="0.25">
      <c r="C302" s="16" t="s">
        <v>47</v>
      </c>
      <c r="D302" s="21">
        <v>0.43000000715255737</v>
      </c>
      <c r="E302" s="21">
        <v>5.9999998658895493E-2</v>
      </c>
      <c r="F302" s="21">
        <f t="shared" si="20"/>
        <v>-0.37000000849366188</v>
      </c>
    </row>
    <row r="303" spans="3:6" s="6" customFormat="1" ht="17.25" thickBot="1" x14ac:dyDescent="0.3">
      <c r="C303" s="16" t="s">
        <v>59</v>
      </c>
      <c r="D303" s="21">
        <v>1.9999999552965164E-2</v>
      </c>
      <c r="E303" s="21">
        <v>1.9999999552965164E-2</v>
      </c>
      <c r="F303" s="21">
        <f t="shared" si="20"/>
        <v>0</v>
      </c>
    </row>
    <row r="304" spans="3:6" s="6" customFormat="1" ht="18" thickTop="1" thickBot="1" x14ac:dyDescent="0.3">
      <c r="C304" s="19" t="s">
        <v>60</v>
      </c>
      <c r="D304" s="20">
        <f t="shared" ref="D304:F304" si="21">SUM(D287:D303)</f>
        <v>806.16001108288765</v>
      </c>
      <c r="E304" s="20">
        <f t="shared" si="21"/>
        <v>919.13993806391954</v>
      </c>
      <c r="F304" s="20">
        <f t="shared" si="21"/>
        <v>112.97992698103189</v>
      </c>
    </row>
    <row r="305" spans="3:6" ht="18" thickTop="1" thickBot="1" x14ac:dyDescent="0.3">
      <c r="C305" s="19" t="s">
        <v>38</v>
      </c>
      <c r="D305" s="20">
        <f t="shared" ref="D305:F305" si="22">D17</f>
        <v>1229.4200000762939</v>
      </c>
      <c r="E305" s="20">
        <f t="shared" si="22"/>
        <v>1414.639983355999</v>
      </c>
      <c r="F305" s="20">
        <f t="shared" si="22"/>
        <v>185.21998327970505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2018-10-05T19:51:18Z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