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pspislns1\MAPS2\Nic\IPPTF\_To_Brattle\Appendix\"/>
    </mc:Choice>
  </mc:AlternateContent>
  <bookViews>
    <workbookView xWindow="120" yWindow="90" windowWidth="19320" windowHeight="8445"/>
  </bookViews>
  <sheets>
    <sheet name="Summary" sheetId="1" r:id="rId1"/>
  </sheets>
  <calcPr calcId="162913"/>
</workbook>
</file>

<file path=xl/calcChain.xml><?xml version="1.0" encoding="utf-8"?>
<calcChain xmlns="http://schemas.openxmlformats.org/spreadsheetml/2006/main">
  <c r="E259" i="1" l="1"/>
  <c r="F259" i="1" s="1"/>
  <c r="D259" i="1"/>
  <c r="F258" i="1"/>
  <c r="F239" i="1" l="1"/>
  <c r="E238" i="1"/>
  <c r="E240" i="1" s="1"/>
  <c r="D238" i="1"/>
  <c r="D240" i="1" s="1"/>
  <c r="F240" i="1" l="1"/>
  <c r="E286" i="1"/>
  <c r="D286" i="1"/>
  <c r="E280" i="1"/>
  <c r="D280" i="1"/>
  <c r="E264" i="1"/>
  <c r="D264" i="1"/>
  <c r="E245" i="1"/>
  <c r="D245" i="1"/>
  <c r="E226" i="1"/>
  <c r="D226" i="1"/>
  <c r="E208" i="1"/>
  <c r="D208" i="1"/>
  <c r="E188" i="1"/>
  <c r="D188" i="1"/>
  <c r="E169" i="1"/>
  <c r="D169" i="1"/>
  <c r="E150" i="1"/>
  <c r="D150" i="1"/>
  <c r="E130" i="1"/>
  <c r="D130" i="1"/>
  <c r="E111" i="1"/>
  <c r="D111" i="1"/>
  <c r="E90" i="1"/>
  <c r="D90" i="1"/>
  <c r="E71" i="1"/>
  <c r="D71" i="1"/>
  <c r="E48" i="1"/>
  <c r="D48" i="1"/>
  <c r="E24" i="1"/>
  <c r="D24" i="1"/>
  <c r="E181" i="1" l="1"/>
  <c r="E43" i="1" l="1"/>
  <c r="D43" i="1"/>
  <c r="F281" i="1" l="1"/>
  <c r="E276" i="1"/>
  <c r="F266" i="1"/>
  <c r="F267" i="1"/>
  <c r="F268" i="1"/>
  <c r="F269" i="1"/>
  <c r="F270" i="1"/>
  <c r="F271" i="1"/>
  <c r="F272" i="1"/>
  <c r="F273" i="1"/>
  <c r="F274" i="1"/>
  <c r="F275" i="1"/>
  <c r="F265" i="1"/>
  <c r="E257" i="1" l="1"/>
  <c r="F247" i="1"/>
  <c r="F248" i="1"/>
  <c r="F249" i="1"/>
  <c r="F250" i="1"/>
  <c r="F251" i="1"/>
  <c r="F252" i="1"/>
  <c r="F253" i="1"/>
  <c r="F254" i="1"/>
  <c r="F255" i="1"/>
  <c r="F256" i="1"/>
  <c r="F246" i="1"/>
  <c r="F228" i="1"/>
  <c r="F229" i="1"/>
  <c r="F230" i="1"/>
  <c r="F231" i="1"/>
  <c r="F232" i="1"/>
  <c r="F233" i="1"/>
  <c r="F234" i="1"/>
  <c r="F235" i="1"/>
  <c r="F236" i="1"/>
  <c r="F237" i="1"/>
  <c r="F238" i="1"/>
  <c r="F227" i="1"/>
  <c r="E220" i="1"/>
  <c r="F210" i="1"/>
  <c r="F211" i="1"/>
  <c r="F212" i="1"/>
  <c r="F213" i="1"/>
  <c r="F214" i="1"/>
  <c r="F215" i="1"/>
  <c r="F216" i="1"/>
  <c r="F217" i="1"/>
  <c r="F218" i="1"/>
  <c r="F219" i="1"/>
  <c r="F209" i="1"/>
  <c r="F190" i="1"/>
  <c r="F191" i="1"/>
  <c r="F192" i="1"/>
  <c r="F193" i="1"/>
  <c r="F194" i="1"/>
  <c r="F195" i="1"/>
  <c r="F196" i="1"/>
  <c r="F197" i="1"/>
  <c r="F198" i="1"/>
  <c r="F199" i="1"/>
  <c r="F200" i="1"/>
  <c r="F189" i="1"/>
  <c r="F171" i="1"/>
  <c r="F172" i="1"/>
  <c r="F173" i="1"/>
  <c r="F174" i="1"/>
  <c r="F175" i="1"/>
  <c r="F176" i="1"/>
  <c r="F177" i="1"/>
  <c r="F178" i="1"/>
  <c r="F179" i="1"/>
  <c r="F180" i="1"/>
  <c r="F170" i="1"/>
  <c r="F152" i="1"/>
  <c r="F153" i="1"/>
  <c r="F154" i="1"/>
  <c r="F155" i="1"/>
  <c r="F156" i="1"/>
  <c r="F157" i="1"/>
  <c r="F158" i="1"/>
  <c r="F159" i="1"/>
  <c r="F160" i="1"/>
  <c r="F161" i="1"/>
  <c r="F162" i="1"/>
  <c r="F151" i="1"/>
  <c r="E142" i="1"/>
  <c r="F132" i="1"/>
  <c r="F133" i="1"/>
  <c r="F134" i="1"/>
  <c r="F135" i="1"/>
  <c r="F136" i="1"/>
  <c r="F137" i="1"/>
  <c r="F138" i="1"/>
  <c r="F139" i="1"/>
  <c r="F140" i="1"/>
  <c r="F141" i="1"/>
  <c r="F131" i="1"/>
  <c r="F113" i="1"/>
  <c r="F114" i="1"/>
  <c r="F115" i="1"/>
  <c r="F116" i="1"/>
  <c r="F117" i="1"/>
  <c r="F118" i="1"/>
  <c r="F119" i="1"/>
  <c r="F120" i="1"/>
  <c r="F121" i="1"/>
  <c r="F122" i="1"/>
  <c r="F123" i="1"/>
  <c r="F112" i="1"/>
  <c r="F82" i="1"/>
  <c r="F92" i="1"/>
  <c r="F93" i="1"/>
  <c r="F94" i="1"/>
  <c r="F95" i="1"/>
  <c r="F96" i="1"/>
  <c r="F97" i="1"/>
  <c r="F98" i="1"/>
  <c r="F99" i="1"/>
  <c r="F100" i="1"/>
  <c r="F101" i="1"/>
  <c r="F102" i="1"/>
  <c r="F91" i="1"/>
  <c r="F73" i="1"/>
  <c r="F74" i="1"/>
  <c r="F75" i="1"/>
  <c r="F76" i="1"/>
  <c r="F77" i="1"/>
  <c r="F78" i="1"/>
  <c r="F79" i="1"/>
  <c r="F80" i="1"/>
  <c r="F81" i="1"/>
  <c r="F72" i="1"/>
  <c r="E65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9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5" i="1"/>
  <c r="F7" i="1"/>
  <c r="F8" i="1"/>
  <c r="F9" i="1"/>
  <c r="F10" i="1"/>
  <c r="F11" i="1"/>
  <c r="F12" i="1"/>
  <c r="F13" i="1"/>
  <c r="F14" i="1"/>
  <c r="F15" i="1"/>
  <c r="F16" i="1"/>
  <c r="F6" i="1"/>
  <c r="E17" i="1"/>
  <c r="E305" i="1" l="1"/>
  <c r="F17" i="1"/>
  <c r="F43" i="1"/>
  <c r="F305" i="1" l="1"/>
  <c r="D276" i="1" l="1"/>
  <c r="D257" i="1"/>
  <c r="D220" i="1"/>
  <c r="D181" i="1"/>
  <c r="D142" i="1"/>
  <c r="D65" i="1"/>
  <c r="F65" i="1" s="1"/>
  <c r="D17" i="1"/>
  <c r="F300" i="1" l="1"/>
  <c r="F297" i="1"/>
  <c r="F290" i="1"/>
  <c r="F296" i="1"/>
  <c r="F295" i="1"/>
  <c r="F299" i="1"/>
  <c r="F294" i="1"/>
  <c r="F303" i="1"/>
  <c r="F291" i="1"/>
  <c r="F302" i="1"/>
  <c r="F293" i="1"/>
  <c r="F298" i="1"/>
  <c r="F288" i="1"/>
  <c r="F292" i="1"/>
  <c r="F301" i="1"/>
  <c r="F289" i="1"/>
  <c r="F276" i="1"/>
  <c r="F257" i="1"/>
  <c r="F220" i="1"/>
  <c r="F181" i="1"/>
  <c r="F142" i="1"/>
  <c r="D305" i="1"/>
  <c r="E304" i="1" l="1"/>
  <c r="F287" i="1" l="1"/>
  <c r="F304" i="1" s="1"/>
  <c r="D304" i="1"/>
</calcChain>
</file>

<file path=xl/sharedStrings.xml><?xml version="1.0" encoding="utf-8"?>
<sst xmlns="http://schemas.openxmlformats.org/spreadsheetml/2006/main" count="252" uniqueCount="88">
  <si>
    <t>PROJECTED DEMAND CONGESTION BY ZONE ($M)</t>
  </si>
  <si>
    <t>Generation (GWh)</t>
  </si>
  <si>
    <t>PROJECTED NET IMPORTS (GWh)</t>
  </si>
  <si>
    <t>HTP</t>
  </si>
  <si>
    <t>Total IESO</t>
  </si>
  <si>
    <t>Total PJM</t>
  </si>
  <si>
    <t>Total ISONE</t>
  </si>
  <si>
    <t>TOTAL</t>
  </si>
  <si>
    <t>PROJECTED GENERATOR PAYMENTS ($M)</t>
  </si>
  <si>
    <t>Generator Payment ($M)</t>
  </si>
  <si>
    <t>Load Payment ($M)</t>
  </si>
  <si>
    <t>NET IMPORTS (GWh)</t>
  </si>
  <si>
    <t>LBMP ($/MWh)</t>
  </si>
  <si>
    <t>PROJECTED LBMPS ($/MWh)</t>
  </si>
  <si>
    <t>PROJECTED DEMAND LOSS PAYMENT ($M)</t>
  </si>
  <si>
    <t>Loss Costs ($M)</t>
  </si>
  <si>
    <t>PJM - NYISO</t>
  </si>
  <si>
    <t>NEPTUNE</t>
  </si>
  <si>
    <t>CROSS SOUND CABLE</t>
  </si>
  <si>
    <t>IESO - NYISO</t>
  </si>
  <si>
    <t>HQ - NYISO CHAT</t>
  </si>
  <si>
    <t>HQ - NYISO CEDARS</t>
  </si>
  <si>
    <t>LINDEN VFT</t>
  </si>
  <si>
    <t>ISONE - NYISO</t>
  </si>
  <si>
    <t>NYCA Imports</t>
  </si>
  <si>
    <t>NYCA Exports</t>
  </si>
  <si>
    <t>NYCA + Imports - Exports</t>
  </si>
  <si>
    <t>West</t>
  </si>
  <si>
    <t>Central</t>
  </si>
  <si>
    <t>North</t>
  </si>
  <si>
    <t>Mohawk Valley</t>
  </si>
  <si>
    <t>Capital</t>
  </si>
  <si>
    <t>Hudson Valley</t>
  </si>
  <si>
    <t>Millwood</t>
  </si>
  <si>
    <t>Dunwoodie</t>
  </si>
  <si>
    <t>NY City</t>
  </si>
  <si>
    <t>Long Island</t>
  </si>
  <si>
    <t>NYCA Total</t>
  </si>
  <si>
    <t>Total System</t>
  </si>
  <si>
    <t>Total HQ *</t>
  </si>
  <si>
    <t>NORTHPORT NORWALK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</si>
  <si>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(Tons)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</si>
  <si>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</si>
  <si>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(Tons)</t>
    </r>
  </si>
  <si>
    <t>CENTRAL EAST</t>
  </si>
  <si>
    <t>GREENWOOD</t>
  </si>
  <si>
    <t>NEW SCOTLAND LEEDS</t>
  </si>
  <si>
    <t>MOTTHAVEN RAINEY</t>
  </si>
  <si>
    <t>RAINEY VERNON</t>
  </si>
  <si>
    <t>Demand Congestion ($M)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</si>
  <si>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Costs ($M)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</si>
  <si>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(1000 Tons)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</si>
  <si>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</si>
  <si>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t>PROJECTED PRODUCTION COST ($M)</t>
  </si>
  <si>
    <t>PROJECTED NYCA GENERATION (GWh)</t>
  </si>
  <si>
    <t>PROJECTED DEMAND CONGESTION BY CONSTRAINTS ($M)</t>
  </si>
  <si>
    <t>DUNWOODIE TO LONG ISLAND</t>
  </si>
  <si>
    <t>HUNTLEY GARDENVILLE</t>
  </si>
  <si>
    <t>PACKARD HUNTLEY</t>
  </si>
  <si>
    <t>Grand Total</t>
  </si>
  <si>
    <t>Genesee</t>
  </si>
  <si>
    <t>STOLLE GARDENVILLE</t>
  </si>
  <si>
    <t>Total</t>
  </si>
  <si>
    <t>Average LBMP ($/MWh)</t>
  </si>
  <si>
    <t xml:space="preserve">VOLNEY SCRIBA </t>
  </si>
  <si>
    <t>EGRDNCTY 138 VALLYSTR 138 1</t>
  </si>
  <si>
    <t>E179THST HELLGT ASTORIAE</t>
  </si>
  <si>
    <t>EDIC MARCY</t>
  </si>
  <si>
    <t>Production Cost ($M)</t>
  </si>
  <si>
    <t>Congestion Rent ($M)</t>
  </si>
  <si>
    <t>NORTHPORT PILGRIM</t>
  </si>
  <si>
    <t>GOWANUS GOETHALS</t>
  </si>
  <si>
    <t>SPRAINBROOK DUNWOODIE</t>
  </si>
  <si>
    <t xml:space="preserve">UPNY-ConEd-OP               </t>
  </si>
  <si>
    <t>Delta</t>
  </si>
  <si>
    <t>IESO Total</t>
  </si>
  <si>
    <t>PJM Total</t>
  </si>
  <si>
    <t>ISO-NE Total</t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</si>
  <si>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(Tons)</t>
    </r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</si>
  <si>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</si>
  <si>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EMISSIONS (Tons)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</si>
  <si>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 COSTS ($M)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</si>
  <si>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(1000 Tons)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</si>
  <si>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</si>
  <si>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t>Net Import Carbon Adjustment</t>
  </si>
  <si>
    <t>Intermediate A Low 2025</t>
  </si>
  <si>
    <t>Static Change A Low 2025</t>
  </si>
  <si>
    <t>PROJECTED LOAD PAYMENTS [LBMP * Area Load] ($M)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</si>
</sst>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£&quot;* #,##0.00_);_(&quot;£&quot;* \(#,##0.00\);_(&quot;£&quot;* &quot;-&quot;??_);_(@_)"/>
    <numFmt numFmtId="167" formatCode="0.00_);[Red]\(0.00\)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 New"/>
      <family val="3"/>
    </font>
    <font>
      <u/>
      <sz val="11"/>
      <color theme="1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65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vertAlign val="subscript"/>
      <sz val="11"/>
      <color theme="1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9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3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3" fillId="1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3" fillId="17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3" fillId="2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9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3" fillId="33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3" fillId="10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3" fillId="1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3" fillId="1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3" fillId="3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14" fillId="4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18" fillId="7" borderId="6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0" fillId="8" borderId="9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3" fillId="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1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1" fillId="0" borderId="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12" fillId="0" borderId="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16" fillId="6" borderId="6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19" fillId="0" borderId="8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5" fillId="5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17" fillId="7" borderId="7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2" fillId="0" borderId="11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9" borderId="10" applyNumberFormat="0" applyFont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0" applyNumberFormat="0" applyBorder="0" applyAlignment="0" applyProtection="0"/>
    <xf numFmtId="0" fontId="50" fillId="6" borderId="6" applyNumberFormat="0" applyAlignment="0" applyProtection="0"/>
    <xf numFmtId="0" fontId="51" fillId="7" borderId="7" applyNumberFormat="0" applyAlignment="0" applyProtection="0"/>
    <xf numFmtId="0" fontId="52" fillId="7" borderId="6" applyNumberFormat="0" applyAlignment="0" applyProtection="0"/>
    <xf numFmtId="0" fontId="53" fillId="0" borderId="8" applyNumberFormat="0" applyFill="0" applyAlignment="0" applyProtection="0"/>
    <xf numFmtId="0" fontId="54" fillId="8" borderId="9" applyNumberFormat="0" applyAlignment="0" applyProtection="0"/>
    <xf numFmtId="0" fontId="55" fillId="0" borderId="0" applyNumberFormat="0" applyFill="0" applyBorder="0" applyAlignment="0" applyProtection="0"/>
    <xf numFmtId="0" fontId="24" fillId="9" borderId="10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58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58" fillId="33" borderId="0" applyNumberFormat="0" applyBorder="0" applyAlignment="0" applyProtection="0"/>
    <xf numFmtId="43" fontId="1" fillId="0" borderId="0" applyFont="0" applyFill="0" applyBorder="0" applyAlignment="0" applyProtection="0"/>
    <xf numFmtId="0" fontId="25" fillId="36" borderId="0" applyNumberFormat="0" applyBorder="0" applyAlignment="0" applyProtection="0"/>
    <xf numFmtId="0" fontId="25" fillId="34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14" fillId="4" borderId="0" applyNumberFormat="0" applyBorder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15" fillId="5" borderId="0" applyNumberFormat="0" applyBorder="0" applyAlignment="0" applyProtection="0"/>
    <xf numFmtId="0" fontId="17" fillId="7" borderId="7" applyNumberFormat="0" applyAlignment="0" applyProtection="0"/>
    <xf numFmtId="0" fontId="2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25" fillId="35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4" fillId="0" borderId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3" borderId="0" applyNumberFormat="0" applyBorder="0" applyAlignment="0" applyProtection="0"/>
    <xf numFmtId="0" fontId="50" fillId="6" borderId="6" applyNumberFormat="0" applyAlignment="0" applyProtection="0"/>
    <xf numFmtId="0" fontId="49" fillId="5" borderId="0" applyNumberFormat="0" applyBorder="0" applyAlignment="0" applyProtection="0"/>
    <xf numFmtId="0" fontId="24" fillId="0" borderId="0"/>
    <xf numFmtId="0" fontId="59" fillId="0" borderId="0"/>
    <xf numFmtId="0" fontId="59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51" fillId="7" borderId="7" applyNumberFormat="0" applyAlignment="0" applyProtection="0"/>
    <xf numFmtId="0" fontId="24" fillId="0" borderId="0"/>
    <xf numFmtId="0" fontId="24" fillId="0" borderId="0"/>
    <xf numFmtId="0" fontId="24" fillId="0" borderId="0"/>
    <xf numFmtId="43" fontId="24" fillId="0" borderId="0" applyFont="0" applyFill="0" applyBorder="0" applyAlignment="0" applyProtection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0" borderId="0"/>
    <xf numFmtId="0" fontId="2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9" borderId="10" applyNumberFormat="0" applyFont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4" fontId="5" fillId="2" borderId="0" xfId="2" applyNumberFormat="1" applyFont="1" applyFill="1" applyBorder="1" applyAlignment="1" applyProtection="1">
      <alignment vertical="center"/>
    </xf>
    <xf numFmtId="4" fontId="5" fillId="2" borderId="2" xfId="2" applyNumberFormat="1" applyFont="1" applyFill="1" applyBorder="1" applyAlignment="1" applyProtection="1">
      <alignment vertical="center"/>
    </xf>
    <xf numFmtId="4" fontId="4" fillId="2" borderId="0" xfId="2" applyNumberFormat="1" applyFont="1" applyFill="1" applyBorder="1" applyAlignment="1" applyProtection="1">
      <alignment vertical="center"/>
    </xf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0" fillId="2" borderId="0" xfId="0" applyFont="1" applyFill="1"/>
    <xf numFmtId="1" fontId="4" fillId="2" borderId="1" xfId="2" applyNumberFormat="1" applyFont="1" applyFill="1" applyBorder="1" applyAlignment="1" applyProtection="1">
      <alignment horizontal="right" vertical="center"/>
    </xf>
    <xf numFmtId="40" fontId="5" fillId="2" borderId="0" xfId="1" applyNumberFormat="1" applyFont="1" applyFill="1" applyBorder="1" applyAlignment="1" applyProtection="1">
      <alignment horizontal="right" vertical="center"/>
    </xf>
    <xf numFmtId="38" fontId="5" fillId="2" borderId="0" xfId="1" applyNumberFormat="1" applyFont="1" applyFill="1" applyBorder="1" applyAlignment="1" applyProtection="1">
      <alignment horizontal="right" vertical="center"/>
    </xf>
    <xf numFmtId="38" fontId="7" fillId="2" borderId="1" xfId="1" applyNumberFormat="1" applyFont="1" applyFill="1" applyBorder="1" applyAlignment="1">
      <alignment horizontal="right" vertical="center"/>
    </xf>
    <xf numFmtId="38" fontId="8" fillId="2" borderId="1" xfId="1" applyNumberFormat="1" applyFont="1" applyFill="1" applyBorder="1" applyAlignment="1">
      <alignment horizontal="right" vertical="center"/>
    </xf>
    <xf numFmtId="4" fontId="5" fillId="2" borderId="1" xfId="2" applyNumberFormat="1" applyFont="1" applyFill="1" applyBorder="1" applyAlignment="1" applyProtection="1">
      <alignment vertical="center"/>
    </xf>
    <xf numFmtId="0" fontId="8" fillId="2" borderId="0" xfId="0" applyFont="1" applyFill="1"/>
    <xf numFmtId="3" fontId="4" fillId="2" borderId="1" xfId="2" applyNumberFormat="1" applyFont="1" applyFill="1" applyBorder="1" applyAlignment="1" applyProtection="1">
      <alignment vertical="center"/>
    </xf>
    <xf numFmtId="3" fontId="5" fillId="2" borderId="0" xfId="2" applyNumberFormat="1" applyFont="1" applyFill="1" applyBorder="1" applyAlignment="1" applyProtection="1">
      <alignment vertical="center"/>
    </xf>
    <xf numFmtId="4" fontId="5" fillId="2" borderId="0" xfId="2" applyNumberFormat="1" applyFont="1" applyFill="1" applyBorder="1" applyAlignment="1" applyProtection="1">
      <alignment horizontal="left" vertical="center"/>
    </xf>
    <xf numFmtId="40" fontId="7" fillId="2" borderId="1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Border="1" applyAlignment="1">
      <alignment horizontal="right" vertical="center"/>
    </xf>
    <xf numFmtId="4" fontId="4" fillId="2" borderId="1" xfId="2" applyNumberFormat="1" applyFont="1" applyFill="1" applyBorder="1" applyAlignment="1" applyProtection="1">
      <alignment vertical="center"/>
    </xf>
    <xf numFmtId="38" fontId="4" fillId="2" borderId="1" xfId="2" applyNumberFormat="1" applyFont="1" applyFill="1" applyBorder="1" applyAlignment="1" applyProtection="1">
      <alignment horizontal="right" vertical="center"/>
    </xf>
    <xf numFmtId="3" fontId="5" fillId="2" borderId="0" xfId="2" applyNumberFormat="1" applyFont="1" applyFill="1" applyBorder="1" applyAlignment="1" applyProtection="1">
      <alignment horizontal="right" vertical="center"/>
    </xf>
    <xf numFmtId="167" fontId="5" fillId="2" borderId="0" xfId="1" applyNumberFormat="1" applyFont="1" applyFill="1" applyBorder="1" applyAlignment="1" applyProtection="1">
      <alignment horizontal="right" vertical="center"/>
    </xf>
    <xf numFmtId="167" fontId="7" fillId="2" borderId="1" xfId="1" applyNumberFormat="1" applyFont="1" applyFill="1" applyBorder="1" applyAlignment="1">
      <alignment horizontal="right" vertical="center"/>
    </xf>
    <xf numFmtId="38" fontId="8" fillId="2" borderId="0" xfId="0" applyNumberFormat="1" applyFont="1" applyFill="1" applyAlignment="1">
      <alignment vertical="center"/>
    </xf>
    <xf numFmtId="0" fontId="7" fillId="2" borderId="0" xfId="0" applyFont="1" applyFill="1"/>
    <xf numFmtId="38" fontId="8" fillId="2" borderId="0" xfId="0" applyNumberFormat="1" applyFont="1" applyFill="1"/>
    <xf numFmtId="0" fontId="8" fillId="2" borderId="0" xfId="0" applyFont="1" applyFill="1" applyAlignment="1">
      <alignment vertical="center"/>
    </xf>
    <xf numFmtId="167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right"/>
    </xf>
  </cellXfs>
  <cellStyles count="1096">
    <cellStyle name="20% - Accent1" xfId="21" builtinId="30" customBuiltin="1"/>
    <cellStyle name="20% - Accent1 10" xfId="45"/>
    <cellStyle name="20% - Accent1 11" xfId="571"/>
    <cellStyle name="20% - Accent1 11 2" xfId="744"/>
    <cellStyle name="20% - Accent1 12" xfId="713"/>
    <cellStyle name="20% - Accent1 2" xfId="46"/>
    <cellStyle name="20% - Accent1 2 2" xfId="596"/>
    <cellStyle name="20% - Accent1 2 3" xfId="602"/>
    <cellStyle name="20% - Accent1 3" xfId="47"/>
    <cellStyle name="20% - Accent1 4" xfId="48"/>
    <cellStyle name="20% - Accent1 4 2" xfId="49"/>
    <cellStyle name="20% - Accent1 4 2 2" xfId="50"/>
    <cellStyle name="20% - Accent1 4 3" xfId="51"/>
    <cellStyle name="20% - Accent1 5" xfId="52"/>
    <cellStyle name="20% - Accent1 5 2" xfId="53"/>
    <cellStyle name="20% - Accent1 5 2 2" xfId="54"/>
    <cellStyle name="20% - Accent1 5 3" xfId="55"/>
    <cellStyle name="20% - Accent1 6" xfId="56"/>
    <cellStyle name="20% - Accent1 7" xfId="57"/>
    <cellStyle name="20% - Accent1 8" xfId="58"/>
    <cellStyle name="20% - Accent1 9" xfId="59"/>
    <cellStyle name="20% - Accent2" xfId="25" builtinId="34" customBuiltin="1"/>
    <cellStyle name="20% - Accent2 10" xfId="60"/>
    <cellStyle name="20% - Accent2 11" xfId="575"/>
    <cellStyle name="20% - Accent2 11 2" xfId="746"/>
    <cellStyle name="20% - Accent2 12" xfId="715"/>
    <cellStyle name="20% - Accent2 2" xfId="61"/>
    <cellStyle name="20% - Accent2 2 2" xfId="643"/>
    <cellStyle name="20% - Accent2 2 3" xfId="603"/>
    <cellStyle name="20% - Accent2 3" xfId="62"/>
    <cellStyle name="20% - Accent2 4" xfId="63"/>
    <cellStyle name="20% - Accent2 4 2" xfId="64"/>
    <cellStyle name="20% - Accent2 4 2 2" xfId="65"/>
    <cellStyle name="20% - Accent2 4 3" xfId="66"/>
    <cellStyle name="20% - Accent2 5" xfId="67"/>
    <cellStyle name="20% - Accent2 5 2" xfId="68"/>
    <cellStyle name="20% - Accent2 5 2 2" xfId="69"/>
    <cellStyle name="20% - Accent2 5 3" xfId="70"/>
    <cellStyle name="20% - Accent2 6" xfId="71"/>
    <cellStyle name="20% - Accent2 7" xfId="72"/>
    <cellStyle name="20% - Accent2 8" xfId="73"/>
    <cellStyle name="20% - Accent2 9" xfId="74"/>
    <cellStyle name="20% - Accent3" xfId="29" builtinId="38" customBuiltin="1"/>
    <cellStyle name="20% - Accent3 10" xfId="75"/>
    <cellStyle name="20% - Accent3 11" xfId="579"/>
    <cellStyle name="20% - Accent3 11 2" xfId="748"/>
    <cellStyle name="20% - Accent3 12" xfId="717"/>
    <cellStyle name="20% - Accent3 2" xfId="76"/>
    <cellStyle name="20% - Accent3 2 2" xfId="595"/>
    <cellStyle name="20% - Accent3 2 3" xfId="604"/>
    <cellStyle name="20% - Accent3 3" xfId="77"/>
    <cellStyle name="20% - Accent3 4" xfId="78"/>
    <cellStyle name="20% - Accent3 4 2" xfId="79"/>
    <cellStyle name="20% - Accent3 4 2 2" xfId="80"/>
    <cellStyle name="20% - Accent3 4 3" xfId="81"/>
    <cellStyle name="20% - Accent3 5" xfId="82"/>
    <cellStyle name="20% - Accent3 5 2" xfId="83"/>
    <cellStyle name="20% - Accent3 5 2 2" xfId="84"/>
    <cellStyle name="20% - Accent3 5 3" xfId="85"/>
    <cellStyle name="20% - Accent3 6" xfId="86"/>
    <cellStyle name="20% - Accent3 7" xfId="87"/>
    <cellStyle name="20% - Accent3 8" xfId="88"/>
    <cellStyle name="20% - Accent3 9" xfId="89"/>
    <cellStyle name="20% - Accent4" xfId="33" builtinId="42" customBuiltin="1"/>
    <cellStyle name="20% - Accent4 10" xfId="90"/>
    <cellStyle name="20% - Accent4 11" xfId="583"/>
    <cellStyle name="20% - Accent4 11 2" xfId="750"/>
    <cellStyle name="20% - Accent4 12" xfId="719"/>
    <cellStyle name="20% - Accent4 2" xfId="91"/>
    <cellStyle name="20% - Accent4 2 2" xfId="644"/>
    <cellStyle name="20% - Accent4 2 3" xfId="605"/>
    <cellStyle name="20% - Accent4 3" xfId="92"/>
    <cellStyle name="20% - Accent4 4" xfId="93"/>
    <cellStyle name="20% - Accent4 4 2" xfId="94"/>
    <cellStyle name="20% - Accent4 4 2 2" xfId="95"/>
    <cellStyle name="20% - Accent4 4 3" xfId="96"/>
    <cellStyle name="20% - Accent4 5" xfId="97"/>
    <cellStyle name="20% - Accent4 5 2" xfId="98"/>
    <cellStyle name="20% - Accent4 5 2 2" xfId="99"/>
    <cellStyle name="20% - Accent4 5 3" xfId="100"/>
    <cellStyle name="20% - Accent4 6" xfId="101"/>
    <cellStyle name="20% - Accent4 7" xfId="102"/>
    <cellStyle name="20% - Accent4 8" xfId="103"/>
    <cellStyle name="20% - Accent4 9" xfId="104"/>
    <cellStyle name="20% - Accent5" xfId="37" builtinId="46" customBuiltin="1"/>
    <cellStyle name="20% - Accent5 10" xfId="105"/>
    <cellStyle name="20% - Accent5 11" xfId="587"/>
    <cellStyle name="20% - Accent5 11 2" xfId="752"/>
    <cellStyle name="20% - Accent5 12" xfId="721"/>
    <cellStyle name="20% - Accent5 2" xfId="106"/>
    <cellStyle name="20% - Accent5 2 2" xfId="645"/>
    <cellStyle name="20% - Accent5 2 3" xfId="606"/>
    <cellStyle name="20% - Accent5 3" xfId="107"/>
    <cellStyle name="20% - Accent5 4" xfId="108"/>
    <cellStyle name="20% - Accent5 4 2" xfId="109"/>
    <cellStyle name="20% - Accent5 4 2 2" xfId="110"/>
    <cellStyle name="20% - Accent5 4 3" xfId="111"/>
    <cellStyle name="20% - Accent5 5" xfId="112"/>
    <cellStyle name="20% - Accent5 5 2" xfId="113"/>
    <cellStyle name="20% - Accent5 5 2 2" xfId="114"/>
    <cellStyle name="20% - Accent5 5 3" xfId="115"/>
    <cellStyle name="20% - Accent5 6" xfId="116"/>
    <cellStyle name="20% - Accent5 7" xfId="117"/>
    <cellStyle name="20% - Accent5 8" xfId="118"/>
    <cellStyle name="20% - Accent5 9" xfId="119"/>
    <cellStyle name="20% - Accent6" xfId="41" builtinId="50" customBuiltin="1"/>
    <cellStyle name="20% - Accent6 10" xfId="120"/>
    <cellStyle name="20% - Accent6 11" xfId="591"/>
    <cellStyle name="20% - Accent6 11 2" xfId="754"/>
    <cellStyle name="20% - Accent6 12" xfId="723"/>
    <cellStyle name="20% - Accent6 2" xfId="121"/>
    <cellStyle name="20% - Accent6 2 2" xfId="646"/>
    <cellStyle name="20% - Accent6 2 3" xfId="607"/>
    <cellStyle name="20% - Accent6 3" xfId="122"/>
    <cellStyle name="20% - Accent6 4" xfId="123"/>
    <cellStyle name="20% - Accent6 4 2" xfId="124"/>
    <cellStyle name="20% - Accent6 4 2 2" xfId="125"/>
    <cellStyle name="20% - Accent6 4 3" xfId="126"/>
    <cellStyle name="20% - Accent6 5" xfId="127"/>
    <cellStyle name="20% - Accent6 5 2" xfId="128"/>
    <cellStyle name="20% - Accent6 5 2 2" xfId="129"/>
    <cellStyle name="20% - Accent6 5 3" xfId="130"/>
    <cellStyle name="20% - Accent6 6" xfId="131"/>
    <cellStyle name="20% - Accent6 7" xfId="132"/>
    <cellStyle name="20% - Accent6 8" xfId="133"/>
    <cellStyle name="20% - Accent6 9" xfId="134"/>
    <cellStyle name="40% - Accent1" xfId="22" builtinId="31" customBuiltin="1"/>
    <cellStyle name="40% - Accent1 10" xfId="135"/>
    <cellStyle name="40% - Accent1 11" xfId="572"/>
    <cellStyle name="40% - Accent1 11 2" xfId="745"/>
    <cellStyle name="40% - Accent1 12" xfId="714"/>
    <cellStyle name="40% - Accent1 2" xfId="136"/>
    <cellStyle name="40% - Accent1 2 2" xfId="647"/>
    <cellStyle name="40% - Accent1 2 3" xfId="608"/>
    <cellStyle name="40% - Accent1 3" xfId="137"/>
    <cellStyle name="40% - Accent1 4" xfId="138"/>
    <cellStyle name="40% - Accent1 4 2" xfId="139"/>
    <cellStyle name="40% - Accent1 4 2 2" xfId="140"/>
    <cellStyle name="40% - Accent1 4 3" xfId="141"/>
    <cellStyle name="40% - Accent1 5" xfId="142"/>
    <cellStyle name="40% - Accent1 5 2" xfId="143"/>
    <cellStyle name="40% - Accent1 5 2 2" xfId="144"/>
    <cellStyle name="40% - Accent1 5 3" xfId="145"/>
    <cellStyle name="40% - Accent1 6" xfId="146"/>
    <cellStyle name="40% - Accent1 7" xfId="147"/>
    <cellStyle name="40% - Accent1 8" xfId="148"/>
    <cellStyle name="40% - Accent1 9" xfId="149"/>
    <cellStyle name="40% - Accent2" xfId="26" builtinId="35" customBuiltin="1"/>
    <cellStyle name="40% - Accent2 10" xfId="150"/>
    <cellStyle name="40% - Accent2 11" xfId="576"/>
    <cellStyle name="40% - Accent2 11 2" xfId="747"/>
    <cellStyle name="40% - Accent2 12" xfId="716"/>
    <cellStyle name="40% - Accent2 2" xfId="151"/>
    <cellStyle name="40% - Accent2 2 2" xfId="648"/>
    <cellStyle name="40% - Accent2 2 3" xfId="609"/>
    <cellStyle name="40% - Accent2 3" xfId="152"/>
    <cellStyle name="40% - Accent2 4" xfId="153"/>
    <cellStyle name="40% - Accent2 4 2" xfId="154"/>
    <cellStyle name="40% - Accent2 4 2 2" xfId="155"/>
    <cellStyle name="40% - Accent2 4 3" xfId="156"/>
    <cellStyle name="40% - Accent2 5" xfId="157"/>
    <cellStyle name="40% - Accent2 5 2" xfId="158"/>
    <cellStyle name="40% - Accent2 5 2 2" xfId="159"/>
    <cellStyle name="40% - Accent2 5 3" xfId="160"/>
    <cellStyle name="40% - Accent2 6" xfId="161"/>
    <cellStyle name="40% - Accent2 7" xfId="162"/>
    <cellStyle name="40% - Accent2 8" xfId="163"/>
    <cellStyle name="40% - Accent2 9" xfId="164"/>
    <cellStyle name="40% - Accent3" xfId="30" builtinId="39" customBuiltin="1"/>
    <cellStyle name="40% - Accent3 10" xfId="165"/>
    <cellStyle name="40% - Accent3 11" xfId="580"/>
    <cellStyle name="40% - Accent3 11 2" xfId="749"/>
    <cellStyle name="40% - Accent3 12" xfId="718"/>
    <cellStyle name="40% - Accent3 2" xfId="166"/>
    <cellStyle name="40% - Accent3 2 2" xfId="649"/>
    <cellStyle name="40% - Accent3 2 3" xfId="610"/>
    <cellStyle name="40% - Accent3 3" xfId="167"/>
    <cellStyle name="40% - Accent3 4" xfId="168"/>
    <cellStyle name="40% - Accent3 4 2" xfId="169"/>
    <cellStyle name="40% - Accent3 4 2 2" xfId="170"/>
    <cellStyle name="40% - Accent3 4 3" xfId="171"/>
    <cellStyle name="40% - Accent3 5" xfId="172"/>
    <cellStyle name="40% - Accent3 5 2" xfId="173"/>
    <cellStyle name="40% - Accent3 5 2 2" xfId="174"/>
    <cellStyle name="40% - Accent3 5 3" xfId="175"/>
    <cellStyle name="40% - Accent3 6" xfId="176"/>
    <cellStyle name="40% - Accent3 7" xfId="177"/>
    <cellStyle name="40% - Accent3 8" xfId="178"/>
    <cellStyle name="40% - Accent3 9" xfId="179"/>
    <cellStyle name="40% - Accent4" xfId="34" builtinId="43" customBuiltin="1"/>
    <cellStyle name="40% - Accent4 10" xfId="180"/>
    <cellStyle name="40% - Accent4 11" xfId="584"/>
    <cellStyle name="40% - Accent4 11 2" xfId="751"/>
    <cellStyle name="40% - Accent4 12" xfId="720"/>
    <cellStyle name="40% - Accent4 2" xfId="181"/>
    <cellStyle name="40% - Accent4 2 2" xfId="650"/>
    <cellStyle name="40% - Accent4 2 3" xfId="611"/>
    <cellStyle name="40% - Accent4 3" xfId="182"/>
    <cellStyle name="40% - Accent4 4" xfId="183"/>
    <cellStyle name="40% - Accent4 4 2" xfId="184"/>
    <cellStyle name="40% - Accent4 4 2 2" xfId="185"/>
    <cellStyle name="40% - Accent4 4 3" xfId="186"/>
    <cellStyle name="40% - Accent4 5" xfId="187"/>
    <cellStyle name="40% - Accent4 5 2" xfId="188"/>
    <cellStyle name="40% - Accent4 5 2 2" xfId="189"/>
    <cellStyle name="40% - Accent4 5 3" xfId="190"/>
    <cellStyle name="40% - Accent4 6" xfId="191"/>
    <cellStyle name="40% - Accent4 7" xfId="192"/>
    <cellStyle name="40% - Accent4 8" xfId="193"/>
    <cellStyle name="40% - Accent4 9" xfId="194"/>
    <cellStyle name="40% - Accent5" xfId="38" builtinId="47" customBuiltin="1"/>
    <cellStyle name="40% - Accent5 10" xfId="195"/>
    <cellStyle name="40% - Accent5 11" xfId="588"/>
    <cellStyle name="40% - Accent5 11 2" xfId="753"/>
    <cellStyle name="40% - Accent5 12" xfId="722"/>
    <cellStyle name="40% - Accent5 2" xfId="196"/>
    <cellStyle name="40% - Accent5 2 2" xfId="651"/>
    <cellStyle name="40% - Accent5 2 3" xfId="612"/>
    <cellStyle name="40% - Accent5 3" xfId="197"/>
    <cellStyle name="40% - Accent5 4" xfId="198"/>
    <cellStyle name="40% - Accent5 4 2" xfId="199"/>
    <cellStyle name="40% - Accent5 4 2 2" xfId="200"/>
    <cellStyle name="40% - Accent5 4 3" xfId="201"/>
    <cellStyle name="40% - Accent5 5" xfId="202"/>
    <cellStyle name="40% - Accent5 5 2" xfId="203"/>
    <cellStyle name="40% - Accent5 5 2 2" xfId="204"/>
    <cellStyle name="40% - Accent5 5 3" xfId="205"/>
    <cellStyle name="40% - Accent5 6" xfId="206"/>
    <cellStyle name="40% - Accent5 7" xfId="207"/>
    <cellStyle name="40% - Accent5 8" xfId="208"/>
    <cellStyle name="40% - Accent5 9" xfId="209"/>
    <cellStyle name="40% - Accent6" xfId="42" builtinId="51" customBuiltin="1"/>
    <cellStyle name="40% - Accent6 10" xfId="210"/>
    <cellStyle name="40% - Accent6 11" xfId="592"/>
    <cellStyle name="40% - Accent6 11 2" xfId="755"/>
    <cellStyle name="40% - Accent6 12" xfId="724"/>
    <cellStyle name="40% - Accent6 2" xfId="211"/>
    <cellStyle name="40% - Accent6 2 2" xfId="652"/>
    <cellStyle name="40% - Accent6 2 3" xfId="613"/>
    <cellStyle name="40% - Accent6 3" xfId="212"/>
    <cellStyle name="40% - Accent6 4" xfId="213"/>
    <cellStyle name="40% - Accent6 4 2" xfId="214"/>
    <cellStyle name="40% - Accent6 4 2 2" xfId="215"/>
    <cellStyle name="40% - Accent6 4 3" xfId="216"/>
    <cellStyle name="40% - Accent6 5" xfId="217"/>
    <cellStyle name="40% - Accent6 5 2" xfId="218"/>
    <cellStyle name="40% - Accent6 5 2 2" xfId="219"/>
    <cellStyle name="40% - Accent6 5 3" xfId="220"/>
    <cellStyle name="40% - Accent6 6" xfId="221"/>
    <cellStyle name="40% - Accent6 7" xfId="222"/>
    <cellStyle name="40% - Accent6 8" xfId="223"/>
    <cellStyle name="40% - Accent6 9" xfId="224"/>
    <cellStyle name="60% - Accent1" xfId="23" builtinId="32" customBuiltin="1"/>
    <cellStyle name="60% - Accent1 10" xfId="573"/>
    <cellStyle name="60% - Accent1 2" xfId="226"/>
    <cellStyle name="60% - Accent1 2 2" xfId="653"/>
    <cellStyle name="60% - Accent1 2 3" xfId="614"/>
    <cellStyle name="60% - Accent1 3" xfId="227"/>
    <cellStyle name="60% - Accent1 4" xfId="228"/>
    <cellStyle name="60% - Accent1 5" xfId="229"/>
    <cellStyle name="60% - Accent1 6" xfId="230"/>
    <cellStyle name="60% - Accent1 7" xfId="231"/>
    <cellStyle name="60% - Accent1 8" xfId="232"/>
    <cellStyle name="60% - Accent1 9" xfId="225"/>
    <cellStyle name="60% - Accent2" xfId="27" builtinId="36" customBuiltin="1"/>
    <cellStyle name="60% - Accent2 10" xfId="577"/>
    <cellStyle name="60% - Accent2 2" xfId="234"/>
    <cellStyle name="60% - Accent2 2 2" xfId="654"/>
    <cellStyle name="60% - Accent2 2 3" xfId="615"/>
    <cellStyle name="60% - Accent2 3" xfId="235"/>
    <cellStyle name="60% - Accent2 4" xfId="236"/>
    <cellStyle name="60% - Accent2 5" xfId="237"/>
    <cellStyle name="60% - Accent2 6" xfId="238"/>
    <cellStyle name="60% - Accent2 7" xfId="239"/>
    <cellStyle name="60% - Accent2 8" xfId="240"/>
    <cellStyle name="60% - Accent2 9" xfId="233"/>
    <cellStyle name="60% - Accent3" xfId="31" builtinId="40" customBuiltin="1"/>
    <cellStyle name="60% - Accent3 10" xfId="581"/>
    <cellStyle name="60% - Accent3 2" xfId="242"/>
    <cellStyle name="60% - Accent3 2 2" xfId="655"/>
    <cellStyle name="60% - Accent3 2 3" xfId="616"/>
    <cellStyle name="60% - Accent3 3" xfId="243"/>
    <cellStyle name="60% - Accent3 4" xfId="244"/>
    <cellStyle name="60% - Accent3 5" xfId="245"/>
    <cellStyle name="60% - Accent3 6" xfId="246"/>
    <cellStyle name="60% - Accent3 7" xfId="247"/>
    <cellStyle name="60% - Accent3 8" xfId="248"/>
    <cellStyle name="60% - Accent3 9" xfId="241"/>
    <cellStyle name="60% - Accent4" xfId="35" builtinId="44" customBuiltin="1"/>
    <cellStyle name="60% - Accent4 10" xfId="585"/>
    <cellStyle name="60% - Accent4 2" xfId="250"/>
    <cellStyle name="60% - Accent4 2 2" xfId="656"/>
    <cellStyle name="60% - Accent4 2 3" xfId="617"/>
    <cellStyle name="60% - Accent4 3" xfId="251"/>
    <cellStyle name="60% - Accent4 4" xfId="252"/>
    <cellStyle name="60% - Accent4 5" xfId="253"/>
    <cellStyle name="60% - Accent4 6" xfId="254"/>
    <cellStyle name="60% - Accent4 7" xfId="255"/>
    <cellStyle name="60% - Accent4 8" xfId="256"/>
    <cellStyle name="60% - Accent4 9" xfId="249"/>
    <cellStyle name="60% - Accent5" xfId="39" builtinId="48" customBuiltin="1"/>
    <cellStyle name="60% - Accent5 10" xfId="589"/>
    <cellStyle name="60% - Accent5 2" xfId="258"/>
    <cellStyle name="60% - Accent5 2 2" xfId="657"/>
    <cellStyle name="60% - Accent5 2 3" xfId="618"/>
    <cellStyle name="60% - Accent5 3" xfId="259"/>
    <cellStyle name="60% - Accent5 4" xfId="260"/>
    <cellStyle name="60% - Accent5 5" xfId="261"/>
    <cellStyle name="60% - Accent5 6" xfId="262"/>
    <cellStyle name="60% - Accent5 7" xfId="263"/>
    <cellStyle name="60% - Accent5 8" xfId="264"/>
    <cellStyle name="60% - Accent5 9" xfId="257"/>
    <cellStyle name="60% - Accent6" xfId="43" builtinId="52" customBuiltin="1"/>
    <cellStyle name="60% - Accent6 10" xfId="593"/>
    <cellStyle name="60% - Accent6 2" xfId="266"/>
    <cellStyle name="60% - Accent6 2 2" xfId="658"/>
    <cellStyle name="60% - Accent6 2 3" xfId="619"/>
    <cellStyle name="60% - Accent6 3" xfId="267"/>
    <cellStyle name="60% - Accent6 4" xfId="268"/>
    <cellStyle name="60% - Accent6 5" xfId="269"/>
    <cellStyle name="60% - Accent6 6" xfId="270"/>
    <cellStyle name="60% - Accent6 7" xfId="271"/>
    <cellStyle name="60% - Accent6 8" xfId="272"/>
    <cellStyle name="60% - Accent6 9" xfId="265"/>
    <cellStyle name="Accent1" xfId="20" builtinId="29" customBuiltin="1"/>
    <cellStyle name="Accent1 10" xfId="570"/>
    <cellStyle name="Accent1 2" xfId="274"/>
    <cellStyle name="Accent1 2 2" xfId="659"/>
    <cellStyle name="Accent1 2 3" xfId="620"/>
    <cellStyle name="Accent1 3" xfId="275"/>
    <cellStyle name="Accent1 4" xfId="276"/>
    <cellStyle name="Accent1 5" xfId="277"/>
    <cellStyle name="Accent1 6" xfId="278"/>
    <cellStyle name="Accent1 7" xfId="279"/>
    <cellStyle name="Accent1 8" xfId="280"/>
    <cellStyle name="Accent1 9" xfId="273"/>
    <cellStyle name="Accent2" xfId="24" builtinId="33" customBuiltin="1"/>
    <cellStyle name="Accent2 10" xfId="574"/>
    <cellStyle name="Accent2 2" xfId="282"/>
    <cellStyle name="Accent2 2 2" xfId="660"/>
    <cellStyle name="Accent2 2 3" xfId="621"/>
    <cellStyle name="Accent2 3" xfId="283"/>
    <cellStyle name="Accent2 4" xfId="284"/>
    <cellStyle name="Accent2 5" xfId="285"/>
    <cellStyle name="Accent2 6" xfId="286"/>
    <cellStyle name="Accent2 7" xfId="287"/>
    <cellStyle name="Accent2 8" xfId="288"/>
    <cellStyle name="Accent2 9" xfId="281"/>
    <cellStyle name="Accent3" xfId="28" builtinId="37" customBuiltin="1"/>
    <cellStyle name="Accent3 10" xfId="578"/>
    <cellStyle name="Accent3 2" xfId="290"/>
    <cellStyle name="Accent3 2 2" xfId="661"/>
    <cellStyle name="Accent3 2 3" xfId="622"/>
    <cellStyle name="Accent3 3" xfId="291"/>
    <cellStyle name="Accent3 4" xfId="292"/>
    <cellStyle name="Accent3 5" xfId="293"/>
    <cellStyle name="Accent3 6" xfId="294"/>
    <cellStyle name="Accent3 7" xfId="295"/>
    <cellStyle name="Accent3 8" xfId="296"/>
    <cellStyle name="Accent3 9" xfId="289"/>
    <cellStyle name="Accent4" xfId="32" builtinId="41" customBuiltin="1"/>
    <cellStyle name="Accent4 10" xfId="582"/>
    <cellStyle name="Accent4 2" xfId="298"/>
    <cellStyle name="Accent4 2 2" xfId="662"/>
    <cellStyle name="Accent4 2 3" xfId="623"/>
    <cellStyle name="Accent4 3" xfId="299"/>
    <cellStyle name="Accent4 4" xfId="300"/>
    <cellStyle name="Accent4 5" xfId="301"/>
    <cellStyle name="Accent4 6" xfId="302"/>
    <cellStyle name="Accent4 7" xfId="303"/>
    <cellStyle name="Accent4 8" xfId="304"/>
    <cellStyle name="Accent4 9" xfId="297"/>
    <cellStyle name="Accent5" xfId="36" builtinId="45" customBuiltin="1"/>
    <cellStyle name="Accent5 10" xfId="586"/>
    <cellStyle name="Accent5 2" xfId="306"/>
    <cellStyle name="Accent5 2 2" xfId="663"/>
    <cellStyle name="Accent5 2 3" xfId="624"/>
    <cellStyle name="Accent5 3" xfId="307"/>
    <cellStyle name="Accent5 4" xfId="308"/>
    <cellStyle name="Accent5 5" xfId="309"/>
    <cellStyle name="Accent5 6" xfId="310"/>
    <cellStyle name="Accent5 7" xfId="311"/>
    <cellStyle name="Accent5 8" xfId="312"/>
    <cellStyle name="Accent5 9" xfId="305"/>
    <cellStyle name="Accent6" xfId="40" builtinId="49" customBuiltin="1"/>
    <cellStyle name="Accent6 10" xfId="590"/>
    <cellStyle name="Accent6 2" xfId="314"/>
    <cellStyle name="Accent6 2 2" xfId="664"/>
    <cellStyle name="Accent6 2 3" xfId="625"/>
    <cellStyle name="Accent6 3" xfId="315"/>
    <cellStyle name="Accent6 4" xfId="316"/>
    <cellStyle name="Accent6 5" xfId="317"/>
    <cellStyle name="Accent6 6" xfId="318"/>
    <cellStyle name="Accent6 7" xfId="319"/>
    <cellStyle name="Accent6 8" xfId="320"/>
    <cellStyle name="Accent6 9" xfId="313"/>
    <cellStyle name="Bad" xfId="9" builtinId="27" customBuiltin="1"/>
    <cellStyle name="Bad 10" xfId="559"/>
    <cellStyle name="Bad 2" xfId="322"/>
    <cellStyle name="Bad 2 2" xfId="665"/>
    <cellStyle name="Bad 2 3" xfId="626"/>
    <cellStyle name="Bad 3" xfId="323"/>
    <cellStyle name="Bad 4" xfId="324"/>
    <cellStyle name="Bad 5" xfId="325"/>
    <cellStyle name="Bad 6" xfId="326"/>
    <cellStyle name="Bad 7" xfId="327"/>
    <cellStyle name="Bad 8" xfId="328"/>
    <cellStyle name="Bad 9" xfId="321"/>
    <cellStyle name="Calculation" xfId="13" builtinId="22" customBuiltin="1"/>
    <cellStyle name="Calculation 10" xfId="563"/>
    <cellStyle name="Calculation 2" xfId="330"/>
    <cellStyle name="Calculation 2 2" xfId="666"/>
    <cellStyle name="Calculation 2 3" xfId="627"/>
    <cellStyle name="Calculation 3" xfId="331"/>
    <cellStyle name="Calculation 4" xfId="332"/>
    <cellStyle name="Calculation 5" xfId="333"/>
    <cellStyle name="Calculation 6" xfId="334"/>
    <cellStyle name="Calculation 7" xfId="335"/>
    <cellStyle name="Calculation 8" xfId="336"/>
    <cellStyle name="Calculation 9" xfId="329"/>
    <cellStyle name="Check Cell" xfId="15" builtinId="23" customBuiltin="1"/>
    <cellStyle name="Check Cell 10" xfId="565"/>
    <cellStyle name="Check Cell 2" xfId="338"/>
    <cellStyle name="Check Cell 2 2" xfId="667"/>
    <cellStyle name="Check Cell 2 3" xfId="628"/>
    <cellStyle name="Check Cell 3" xfId="339"/>
    <cellStyle name="Check Cell 4" xfId="340"/>
    <cellStyle name="Check Cell 5" xfId="341"/>
    <cellStyle name="Check Cell 6" xfId="342"/>
    <cellStyle name="Check Cell 7" xfId="343"/>
    <cellStyle name="Check Cell 8" xfId="344"/>
    <cellStyle name="Check Cell 9" xfId="337"/>
    <cellStyle name="Comma" xfId="1" builtinId="3"/>
    <cellStyle name="Comma 2" xfId="345"/>
    <cellStyle name="Comma 2 10" xfId="762"/>
    <cellStyle name="Comma 2 2" xfId="551"/>
    <cellStyle name="Comma 2 2 2" xfId="707"/>
    <cellStyle name="Comma 2 2 2 2" xfId="765"/>
    <cellStyle name="Comma 2 2 2 2 2" xfId="766"/>
    <cellStyle name="Comma 2 2 2 2 2 2" xfId="767"/>
    <cellStyle name="Comma 2 2 2 2 2 3" xfId="768"/>
    <cellStyle name="Comma 2 2 2 2 2 3 2" xfId="769"/>
    <cellStyle name="Comma 2 2 2 2 2 4" xfId="770"/>
    <cellStyle name="Comma 2 2 2 2 2 4 2" xfId="771"/>
    <cellStyle name="Comma 2 2 2 2 3" xfId="772"/>
    <cellStyle name="Comma 2 2 2 2 4" xfId="773"/>
    <cellStyle name="Comma 2 2 2 2 4 2" xfId="774"/>
    <cellStyle name="Comma 2 2 2 2 5" xfId="775"/>
    <cellStyle name="Comma 2 2 2 2 5 2" xfId="776"/>
    <cellStyle name="Comma 2 2 2 3" xfId="777"/>
    <cellStyle name="Comma 2 2 2 3 2" xfId="778"/>
    <cellStyle name="Comma 2 2 2 3 3" xfId="779"/>
    <cellStyle name="Comma 2 2 2 3 3 2" xfId="780"/>
    <cellStyle name="Comma 2 2 2 3 4" xfId="781"/>
    <cellStyle name="Comma 2 2 2 3 4 2" xfId="782"/>
    <cellStyle name="Comma 2 2 2 4" xfId="783"/>
    <cellStyle name="Comma 2 2 2 5" xfId="784"/>
    <cellStyle name="Comma 2 2 2 5 2" xfId="785"/>
    <cellStyle name="Comma 2 2 2 6" xfId="786"/>
    <cellStyle name="Comma 2 2 2 6 2" xfId="787"/>
    <cellStyle name="Comma 2 2 2 7" xfId="764"/>
    <cellStyle name="Comma 2 2 3" xfId="726"/>
    <cellStyle name="Comma 2 2 3 2" xfId="789"/>
    <cellStyle name="Comma 2 2 3 2 2" xfId="790"/>
    <cellStyle name="Comma 2 2 3 2 2 2" xfId="791"/>
    <cellStyle name="Comma 2 2 3 2 2 3" xfId="792"/>
    <cellStyle name="Comma 2 2 3 2 2 3 2" xfId="793"/>
    <cellStyle name="Comma 2 2 3 2 2 4" xfId="794"/>
    <cellStyle name="Comma 2 2 3 2 2 4 2" xfId="795"/>
    <cellStyle name="Comma 2 2 3 2 3" xfId="796"/>
    <cellStyle name="Comma 2 2 3 2 4" xfId="797"/>
    <cellStyle name="Comma 2 2 3 2 4 2" xfId="798"/>
    <cellStyle name="Comma 2 2 3 2 5" xfId="799"/>
    <cellStyle name="Comma 2 2 3 2 5 2" xfId="800"/>
    <cellStyle name="Comma 2 2 3 3" xfId="801"/>
    <cellStyle name="Comma 2 2 3 3 2" xfId="802"/>
    <cellStyle name="Comma 2 2 3 3 3" xfId="803"/>
    <cellStyle name="Comma 2 2 3 3 3 2" xfId="804"/>
    <cellStyle name="Comma 2 2 3 3 4" xfId="805"/>
    <cellStyle name="Comma 2 2 3 3 4 2" xfId="806"/>
    <cellStyle name="Comma 2 2 3 4" xfId="807"/>
    <cellStyle name="Comma 2 2 3 5" xfId="808"/>
    <cellStyle name="Comma 2 2 3 5 2" xfId="809"/>
    <cellStyle name="Comma 2 2 3 6" xfId="810"/>
    <cellStyle name="Comma 2 2 3 6 2" xfId="811"/>
    <cellStyle name="Comma 2 2 3 7" xfId="788"/>
    <cellStyle name="Comma 2 2 4" xfId="812"/>
    <cellStyle name="Comma 2 2 4 2" xfId="813"/>
    <cellStyle name="Comma 2 2 4 2 2" xfId="814"/>
    <cellStyle name="Comma 2 2 4 2 3" xfId="815"/>
    <cellStyle name="Comma 2 2 4 2 3 2" xfId="816"/>
    <cellStyle name="Comma 2 2 4 2 4" xfId="817"/>
    <cellStyle name="Comma 2 2 4 2 4 2" xfId="818"/>
    <cellStyle name="Comma 2 2 4 3" xfId="819"/>
    <cellStyle name="Comma 2 2 4 4" xfId="820"/>
    <cellStyle name="Comma 2 2 4 4 2" xfId="821"/>
    <cellStyle name="Comma 2 2 4 5" xfId="822"/>
    <cellStyle name="Comma 2 2 4 5 2" xfId="823"/>
    <cellStyle name="Comma 2 2 5" xfId="824"/>
    <cellStyle name="Comma 2 2 5 2" xfId="825"/>
    <cellStyle name="Comma 2 2 5 3" xfId="826"/>
    <cellStyle name="Comma 2 2 5 3 2" xfId="827"/>
    <cellStyle name="Comma 2 2 5 4" xfId="828"/>
    <cellStyle name="Comma 2 2 5 4 2" xfId="829"/>
    <cellStyle name="Comma 2 2 6" xfId="830"/>
    <cellStyle name="Comma 2 2 7" xfId="831"/>
    <cellStyle name="Comma 2 2 7 2" xfId="832"/>
    <cellStyle name="Comma 2 2 8" xfId="833"/>
    <cellStyle name="Comma 2 2 8 2" xfId="834"/>
    <cellStyle name="Comma 2 2 9" xfId="763"/>
    <cellStyle name="Comma 2 3" xfId="725"/>
    <cellStyle name="Comma 2 3 2" xfId="836"/>
    <cellStyle name="Comma 2 3 2 2" xfId="837"/>
    <cellStyle name="Comma 2 3 2 2 2" xfId="838"/>
    <cellStyle name="Comma 2 3 2 2 3" xfId="839"/>
    <cellStyle name="Comma 2 3 2 2 3 2" xfId="840"/>
    <cellStyle name="Comma 2 3 2 2 4" xfId="841"/>
    <cellStyle name="Comma 2 3 2 2 4 2" xfId="842"/>
    <cellStyle name="Comma 2 3 2 3" xfId="843"/>
    <cellStyle name="Comma 2 3 2 4" xfId="844"/>
    <cellStyle name="Comma 2 3 2 4 2" xfId="845"/>
    <cellStyle name="Comma 2 3 2 5" xfId="846"/>
    <cellStyle name="Comma 2 3 2 5 2" xfId="847"/>
    <cellStyle name="Comma 2 3 3" xfId="848"/>
    <cellStyle name="Comma 2 3 3 2" xfId="849"/>
    <cellStyle name="Comma 2 3 3 3" xfId="850"/>
    <cellStyle name="Comma 2 3 3 3 2" xfId="851"/>
    <cellStyle name="Comma 2 3 3 4" xfId="852"/>
    <cellStyle name="Comma 2 3 3 4 2" xfId="853"/>
    <cellStyle name="Comma 2 3 4" xfId="854"/>
    <cellStyle name="Comma 2 3 5" xfId="855"/>
    <cellStyle name="Comma 2 3 5 2" xfId="856"/>
    <cellStyle name="Comma 2 3 6" xfId="857"/>
    <cellStyle name="Comma 2 3 6 2" xfId="858"/>
    <cellStyle name="Comma 2 3 7" xfId="835"/>
    <cellStyle name="Comma 2 4" xfId="859"/>
    <cellStyle name="Comma 2 4 2" xfId="860"/>
    <cellStyle name="Comma 2 4 2 2" xfId="861"/>
    <cellStyle name="Comma 2 4 2 2 2" xfId="862"/>
    <cellStyle name="Comma 2 4 2 2 3" xfId="863"/>
    <cellStyle name="Comma 2 4 2 2 3 2" xfId="864"/>
    <cellStyle name="Comma 2 4 2 2 4" xfId="865"/>
    <cellStyle name="Comma 2 4 2 2 4 2" xfId="866"/>
    <cellStyle name="Comma 2 4 2 3" xfId="867"/>
    <cellStyle name="Comma 2 4 2 4" xfId="868"/>
    <cellStyle name="Comma 2 4 2 4 2" xfId="869"/>
    <cellStyle name="Comma 2 4 2 5" xfId="870"/>
    <cellStyle name="Comma 2 4 2 5 2" xfId="871"/>
    <cellStyle name="Comma 2 4 3" xfId="872"/>
    <cellStyle name="Comma 2 4 3 2" xfId="873"/>
    <cellStyle name="Comma 2 4 3 3" xfId="874"/>
    <cellStyle name="Comma 2 4 3 3 2" xfId="875"/>
    <cellStyle name="Comma 2 4 3 4" xfId="876"/>
    <cellStyle name="Comma 2 4 3 4 2" xfId="877"/>
    <cellStyle name="Comma 2 4 4" xfId="878"/>
    <cellStyle name="Comma 2 4 5" xfId="879"/>
    <cellStyle name="Comma 2 4 5 2" xfId="880"/>
    <cellStyle name="Comma 2 4 6" xfId="881"/>
    <cellStyle name="Comma 2 4 6 2" xfId="882"/>
    <cellStyle name="Comma 2 5" xfId="883"/>
    <cellStyle name="Comma 2 5 2" xfId="884"/>
    <cellStyle name="Comma 2 5 2 2" xfId="885"/>
    <cellStyle name="Comma 2 5 2 3" xfId="886"/>
    <cellStyle name="Comma 2 5 2 3 2" xfId="887"/>
    <cellStyle name="Comma 2 5 2 4" xfId="888"/>
    <cellStyle name="Comma 2 5 2 4 2" xfId="889"/>
    <cellStyle name="Comma 2 5 3" xfId="890"/>
    <cellStyle name="Comma 2 5 4" xfId="891"/>
    <cellStyle name="Comma 2 5 4 2" xfId="892"/>
    <cellStyle name="Comma 2 5 5" xfId="893"/>
    <cellStyle name="Comma 2 5 5 2" xfId="894"/>
    <cellStyle name="Comma 2 6" xfId="895"/>
    <cellStyle name="Comma 2 6 2" xfId="896"/>
    <cellStyle name="Comma 2 6 3" xfId="897"/>
    <cellStyle name="Comma 2 6 3 2" xfId="898"/>
    <cellStyle name="Comma 2 6 4" xfId="899"/>
    <cellStyle name="Comma 2 6 4 2" xfId="900"/>
    <cellStyle name="Comma 2 7" xfId="901"/>
    <cellStyle name="Comma 2 8" xfId="902"/>
    <cellStyle name="Comma 2 8 2" xfId="903"/>
    <cellStyle name="Comma 2 9" xfId="904"/>
    <cellStyle name="Comma 2 9 2" xfId="905"/>
    <cellStyle name="Comma 3" xfId="540"/>
    <cellStyle name="Comma 3 2" xfId="545"/>
    <cellStyle name="Comma 3 2 2" xfId="703"/>
    <cellStyle name="Comma 4" xfId="594"/>
    <cellStyle name="Comma 4 2" xfId="907"/>
    <cellStyle name="Comma 4 3" xfId="906"/>
    <cellStyle name="Comma 5" xfId="553"/>
    <cellStyle name="Comma 5 2" xfId="742"/>
    <cellStyle name="Comma 5 3" xfId="908"/>
    <cellStyle name="Comma 6" xfId="936"/>
    <cellStyle name="Comma 7" xfId="1094"/>
    <cellStyle name="Currency 2" xfId="346"/>
    <cellStyle name="Currency 2 2" xfId="668"/>
    <cellStyle name="Explanatory Text" xfId="18" builtinId="53" customBuiltin="1"/>
    <cellStyle name="Explanatory Text 10" xfId="568"/>
    <cellStyle name="Explanatory Text 2" xfId="348"/>
    <cellStyle name="Explanatory Text 2 2" xfId="669"/>
    <cellStyle name="Explanatory Text 2 3" xfId="629"/>
    <cellStyle name="Explanatory Text 3" xfId="349"/>
    <cellStyle name="Explanatory Text 4" xfId="350"/>
    <cellStyle name="Explanatory Text 5" xfId="351"/>
    <cellStyle name="Explanatory Text 6" xfId="352"/>
    <cellStyle name="Explanatory Text 7" xfId="353"/>
    <cellStyle name="Explanatory Text 8" xfId="354"/>
    <cellStyle name="Explanatory Text 9" xfId="347"/>
    <cellStyle name="Good" xfId="8" builtinId="26" customBuiltin="1"/>
    <cellStyle name="Good 10" xfId="558"/>
    <cellStyle name="Good 2" xfId="356"/>
    <cellStyle name="Good 2 2" xfId="670"/>
    <cellStyle name="Good 2 3" xfId="630"/>
    <cellStyle name="Good 3" xfId="357"/>
    <cellStyle name="Good 3 2" xfId="727"/>
    <cellStyle name="Good 4" xfId="358"/>
    <cellStyle name="Good 5" xfId="359"/>
    <cellStyle name="Good 6" xfId="360"/>
    <cellStyle name="Good 7" xfId="361"/>
    <cellStyle name="Good 8" xfId="362"/>
    <cellStyle name="Good 9" xfId="355"/>
    <cellStyle name="Heading 1" xfId="4" builtinId="16" customBuiltin="1"/>
    <cellStyle name="Heading 1 10" xfId="554"/>
    <cellStyle name="Heading 1 2" xfId="364"/>
    <cellStyle name="Heading 1 2 2" xfId="671"/>
    <cellStyle name="Heading 1 2 3" xfId="631"/>
    <cellStyle name="Heading 1 3" xfId="365"/>
    <cellStyle name="Heading 1 4" xfId="366"/>
    <cellStyle name="Heading 1 5" xfId="367"/>
    <cellStyle name="Heading 1 6" xfId="368"/>
    <cellStyle name="Heading 1 7" xfId="369"/>
    <cellStyle name="Heading 1 8" xfId="370"/>
    <cellStyle name="Heading 1 9" xfId="363"/>
    <cellStyle name="Heading 2" xfId="5" builtinId="17" customBuiltin="1"/>
    <cellStyle name="Heading 2 10" xfId="555"/>
    <cellStyle name="Heading 2 2" xfId="372"/>
    <cellStyle name="Heading 2 2 2" xfId="672"/>
    <cellStyle name="Heading 2 2 3" xfId="632"/>
    <cellStyle name="Heading 2 3" xfId="373"/>
    <cellStyle name="Heading 2 4" xfId="374"/>
    <cellStyle name="Heading 2 5" xfId="375"/>
    <cellStyle name="Heading 2 6" xfId="376"/>
    <cellStyle name="Heading 2 7" xfId="377"/>
    <cellStyle name="Heading 2 8" xfId="378"/>
    <cellStyle name="Heading 2 9" xfId="371"/>
    <cellStyle name="Heading 3" xfId="6" builtinId="18" customBuiltin="1"/>
    <cellStyle name="Heading 3 10" xfId="556"/>
    <cellStyle name="Heading 3 2" xfId="380"/>
    <cellStyle name="Heading 3 2 2" xfId="673"/>
    <cellStyle name="Heading 3 2 3" xfId="633"/>
    <cellStyle name="Heading 3 3" xfId="381"/>
    <cellStyle name="Heading 3 4" xfId="382"/>
    <cellStyle name="Heading 3 5" xfId="383"/>
    <cellStyle name="Heading 3 6" xfId="384"/>
    <cellStyle name="Heading 3 7" xfId="385"/>
    <cellStyle name="Heading 3 8" xfId="386"/>
    <cellStyle name="Heading 3 9" xfId="379"/>
    <cellStyle name="Heading 4" xfId="7" builtinId="19" customBuiltin="1"/>
    <cellStyle name="Heading 4 10" xfId="557"/>
    <cellStyle name="Heading 4 2" xfId="388"/>
    <cellStyle name="Heading 4 2 2" xfId="674"/>
    <cellStyle name="Heading 4 2 3" xfId="634"/>
    <cellStyle name="Heading 4 3" xfId="389"/>
    <cellStyle name="Heading 4 4" xfId="390"/>
    <cellStyle name="Heading 4 5" xfId="391"/>
    <cellStyle name="Heading 4 6" xfId="392"/>
    <cellStyle name="Heading 4 7" xfId="393"/>
    <cellStyle name="Heading 4 8" xfId="394"/>
    <cellStyle name="Heading 4 9" xfId="387"/>
    <cellStyle name="Hyperlink 2" xfId="548"/>
    <cellStyle name="Input" xfId="11" builtinId="20" customBuiltin="1"/>
    <cellStyle name="Input 10" xfId="561"/>
    <cellStyle name="Input 2" xfId="396"/>
    <cellStyle name="Input 2 2" xfId="675"/>
    <cellStyle name="Input 2 3" xfId="635"/>
    <cellStyle name="Input 3" xfId="397"/>
    <cellStyle name="Input 3 2" xfId="728"/>
    <cellStyle name="Input 4" xfId="398"/>
    <cellStyle name="Input 5" xfId="399"/>
    <cellStyle name="Input 6" xfId="400"/>
    <cellStyle name="Input 7" xfId="401"/>
    <cellStyle name="Input 8" xfId="402"/>
    <cellStyle name="Input 9" xfId="395"/>
    <cellStyle name="Linked Cell" xfId="14" builtinId="24" customBuiltin="1"/>
    <cellStyle name="Linked Cell 10" xfId="564"/>
    <cellStyle name="Linked Cell 2" xfId="404"/>
    <cellStyle name="Linked Cell 2 2" xfId="676"/>
    <cellStyle name="Linked Cell 2 3" xfId="636"/>
    <cellStyle name="Linked Cell 3" xfId="405"/>
    <cellStyle name="Linked Cell 4" xfId="406"/>
    <cellStyle name="Linked Cell 5" xfId="407"/>
    <cellStyle name="Linked Cell 6" xfId="408"/>
    <cellStyle name="Linked Cell 7" xfId="409"/>
    <cellStyle name="Linked Cell 8" xfId="410"/>
    <cellStyle name="Linked Cell 9" xfId="403"/>
    <cellStyle name="Neutral" xfId="10" builtinId="28" customBuiltin="1"/>
    <cellStyle name="Neutral 10" xfId="560"/>
    <cellStyle name="Neutral 2" xfId="412"/>
    <cellStyle name="Neutral 2 2" xfId="677"/>
    <cellStyle name="Neutral 2 3" xfId="637"/>
    <cellStyle name="Neutral 3" xfId="413"/>
    <cellStyle name="Neutral 3 2" xfId="729"/>
    <cellStyle name="Neutral 4" xfId="414"/>
    <cellStyle name="Neutral 5" xfId="415"/>
    <cellStyle name="Neutral 6" xfId="416"/>
    <cellStyle name="Neutral 7" xfId="417"/>
    <cellStyle name="Neutral 8" xfId="418"/>
    <cellStyle name="Neutral 9" xfId="411"/>
    <cellStyle name="Normal" xfId="0" builtinId="0"/>
    <cellStyle name="Normal 10" xfId="419"/>
    <cellStyle name="Normal 10 2" xfId="420"/>
    <cellStyle name="Normal 10 2 2" xfId="421"/>
    <cellStyle name="Normal 10 3" xfId="422"/>
    <cellStyle name="Normal 10 4" xfId="909"/>
    <cellStyle name="Normal 11" xfId="423"/>
    <cellStyle name="Normal 11 2" xfId="424"/>
    <cellStyle name="Normal 11 2 2" xfId="425"/>
    <cellStyle name="Normal 11 2 2 2" xfId="912"/>
    <cellStyle name="Normal 11 2 3" xfId="911"/>
    <cellStyle name="Normal 11 3" xfId="426"/>
    <cellStyle name="Normal 11 3 2" xfId="913"/>
    <cellStyle name="Normal 11 4" xfId="910"/>
    <cellStyle name="Normal 12" xfId="427"/>
    <cellStyle name="Normal 12 2" xfId="678"/>
    <cellStyle name="Normal 12 3" xfId="937"/>
    <cellStyle name="Normal 12 3 2" xfId="1091"/>
    <cellStyle name="Normal 13" xfId="428"/>
    <cellStyle name="Normal 13 2" xfId="429"/>
    <cellStyle name="Normal 14" xfId="430"/>
    <cellStyle name="Normal 14 2" xfId="679"/>
    <cellStyle name="Normal 15" xfId="431"/>
    <cellStyle name="Normal 15 2" xfId="432"/>
    <cellStyle name="Normal 15 2 2" xfId="681"/>
    <cellStyle name="Normal 15 3" xfId="680"/>
    <cellStyle name="Normal 16" xfId="433"/>
    <cellStyle name="Normal 16 2" xfId="434"/>
    <cellStyle name="Normal 16 2 2" xfId="683"/>
    <cellStyle name="Normal 16 3" xfId="682"/>
    <cellStyle name="Normal 17" xfId="435"/>
    <cellStyle name="Normal 18" xfId="44"/>
    <cellStyle name="Normal 18 2" xfId="541"/>
    <cellStyle name="Normal 18 2 2" xfId="699"/>
    <cellStyle name="Normal 19" xfId="538"/>
    <cellStyle name="Normal 19 2" xfId="543"/>
    <cellStyle name="Normal 19 2 2" xfId="701"/>
    <cellStyle name="Normal 19 3" xfId="698"/>
    <cellStyle name="Normal 2" xfId="2"/>
    <cellStyle name="Normal 2 10" xfId="436"/>
    <cellStyle name="Normal 2 2" xfId="437"/>
    <cellStyle name="Normal 2 2 2" xfId="438"/>
    <cellStyle name="Normal 2 2 2 2" xfId="439"/>
    <cellStyle name="Normal 2 2 2 2 2" xfId="440"/>
    <cellStyle name="Normal 2 2 2 2 2 2" xfId="441"/>
    <cellStyle name="Normal 2 2 2 2 2 2 2" xfId="442"/>
    <cellStyle name="Normal 2 2 2 2 2 3" xfId="443"/>
    <cellStyle name="Normal 2 2 2 2 3" xfId="444"/>
    <cellStyle name="Normal 2 2 2 2 3 2" xfId="445"/>
    <cellStyle name="Normal 2 2 2 2 4" xfId="446"/>
    <cellStyle name="Normal 2 2 2 3" xfId="447"/>
    <cellStyle name="Normal 2 2 2 3 2" xfId="448"/>
    <cellStyle name="Normal 2 2 2 3 2 2" xfId="449"/>
    <cellStyle name="Normal 2 2 2 3 3" xfId="450"/>
    <cellStyle name="Normal 2 2 2 4" xfId="451"/>
    <cellStyle name="Normal 2 2 2 4 2" xfId="452"/>
    <cellStyle name="Normal 2 2 2 5" xfId="453"/>
    <cellStyle name="Normal 2 2 3" xfId="454"/>
    <cellStyle name="Normal 2 2 3 2" xfId="455"/>
    <cellStyle name="Normal 2 2 3 2 2" xfId="456"/>
    <cellStyle name="Normal 2 2 3 3" xfId="457"/>
    <cellStyle name="Normal 2 2 4" xfId="458"/>
    <cellStyle name="Normal 2 2 4 2" xfId="459"/>
    <cellStyle name="Normal 2 2 5" xfId="460"/>
    <cellStyle name="Normal 2 2 6" xfId="914"/>
    <cellStyle name="Normal 2 3" xfId="461"/>
    <cellStyle name="Normal 2 3 2" xfId="685"/>
    <cellStyle name="Normal 2 4" xfId="462"/>
    <cellStyle name="Normal 2 4 2" xfId="463"/>
    <cellStyle name="Normal 2 5" xfId="539"/>
    <cellStyle name="Normal 2 5 2" xfId="544"/>
    <cellStyle name="Normal 2 5 2 2" xfId="702"/>
    <cellStyle name="Normal 2 6" xfId="542"/>
    <cellStyle name="Normal 2 6 2" xfId="700"/>
    <cellStyle name="Normal 2 7" xfId="549"/>
    <cellStyle name="Normal 2 7 2" xfId="705"/>
    <cellStyle name="Normal 2 7 2 2" xfId="756"/>
    <cellStyle name="Normal 2 7 3" xfId="739"/>
    <cellStyle name="Normal 2 8" xfId="684"/>
    <cellStyle name="Normal 2 9" xfId="597"/>
    <cellStyle name="Normal 20" xfId="552"/>
    <cellStyle name="Normal 20 2" xfId="741"/>
    <cellStyle name="Normal 21" xfId="708"/>
    <cellStyle name="Normal 21 2" xfId="758"/>
    <cellStyle name="Normal 22" xfId="709"/>
    <cellStyle name="Normal 22 2" xfId="759"/>
    <cellStyle name="Normal 23" xfId="710"/>
    <cellStyle name="Normal 23 2" xfId="760"/>
    <cellStyle name="Normal 24" xfId="711"/>
    <cellStyle name="Normal 25" xfId="761"/>
    <cellStyle name="Normal 25 2" xfId="1090"/>
    <cellStyle name="Normal 26" xfId="1092"/>
    <cellStyle name="Normal 27" xfId="1095"/>
    <cellStyle name="Normal 3" xfId="464"/>
    <cellStyle name="Normal 3 2" xfId="547"/>
    <cellStyle name="Normal 3 2 2" xfId="704"/>
    <cellStyle name="Normal 3 2 2 2" xfId="915"/>
    <cellStyle name="Normal 3 2 2 2 2" xfId="916"/>
    <cellStyle name="Normal 3 2 2 3" xfId="917"/>
    <cellStyle name="Normal 3 2 3" xfId="641"/>
    <cellStyle name="Normal 3 2 3 2" xfId="919"/>
    <cellStyle name="Normal 3 2 3 2 2" xfId="920"/>
    <cellStyle name="Normal 3 2 3 3" xfId="921"/>
    <cellStyle name="Normal 3 2 3 4" xfId="918"/>
    <cellStyle name="Normal 3 2 4" xfId="922"/>
    <cellStyle name="Normal 3 2 4 2" xfId="923"/>
    <cellStyle name="Normal 3 2 5" xfId="924"/>
    <cellStyle name="Normal 3 3" xfId="686"/>
    <cellStyle name="Normal 3 3 2" xfId="926"/>
    <cellStyle name="Normal 3 3 2 2" xfId="927"/>
    <cellStyle name="Normal 3 3 3" xfId="928"/>
    <cellStyle name="Normal 3 3 4" xfId="925"/>
    <cellStyle name="Normal 3 4" xfId="598"/>
    <cellStyle name="Normal 3 4 2" xfId="930"/>
    <cellStyle name="Normal 3 4 2 2" xfId="931"/>
    <cellStyle name="Normal 3 4 3" xfId="932"/>
    <cellStyle name="Normal 3 4 4" xfId="929"/>
    <cellStyle name="Normal 3 5" xfId="730"/>
    <cellStyle name="Normal 3 5 2" xfId="934"/>
    <cellStyle name="Normal 3 5 3" xfId="933"/>
    <cellStyle name="Normal 3 6" xfId="935"/>
    <cellStyle name="Normal 4" xfId="465"/>
    <cellStyle name="Normal 4 2" xfId="466"/>
    <cellStyle name="Normal 4 2 2" xfId="688"/>
    <cellStyle name="Normal 4 2 3" xfId="642"/>
    <cellStyle name="Normal 4 2 4" xfId="732"/>
    <cellStyle name="Normal 4 3" xfId="550"/>
    <cellStyle name="Normal 4 3 2" xfId="706"/>
    <cellStyle name="Normal 4 3 2 2" xfId="757"/>
    <cellStyle name="Normal 4 3 3" xfId="733"/>
    <cellStyle name="Normal 4 3 4" xfId="740"/>
    <cellStyle name="Normal 4 4" xfId="687"/>
    <cellStyle name="Normal 4 5" xfId="599"/>
    <cellStyle name="Normal 4 6" xfId="731"/>
    <cellStyle name="Normal 5" xfId="467"/>
    <cellStyle name="Normal 5 2" xfId="468"/>
    <cellStyle name="Normal 5 2 2" xfId="690"/>
    <cellStyle name="Normal 5 3" xfId="469"/>
    <cellStyle name="Normal 5 3 2" xfId="470"/>
    <cellStyle name="Normal 5 4" xfId="471"/>
    <cellStyle name="Normal 5 5" xfId="689"/>
    <cellStyle name="Normal 5 6" xfId="600"/>
    <cellStyle name="Normal 5 7" xfId="734"/>
    <cellStyle name="Normal 6" xfId="472"/>
    <cellStyle name="Normal 6 2" xfId="473"/>
    <cellStyle name="Normal 6 2 2" xfId="692"/>
    <cellStyle name="Normal 6 3" xfId="691"/>
    <cellStyle name="Normal 6 4" xfId="601"/>
    <cellStyle name="Normal 7" xfId="474"/>
    <cellStyle name="Normal 7 2" xfId="475"/>
    <cellStyle name="Normal 7 2 2" xfId="476"/>
    <cellStyle name="Normal 7 2 2 2" xfId="477"/>
    <cellStyle name="Normal 7 2 3" xfId="478"/>
    <cellStyle name="Normal 7 3" xfId="479"/>
    <cellStyle name="Normal 7 3 2" xfId="480"/>
    <cellStyle name="Normal 7 3 2 2" xfId="938"/>
    <cellStyle name="Normal 7 3 3" xfId="939"/>
    <cellStyle name="Normal 7 4" xfId="481"/>
    <cellStyle name="Normal 7 4 2" xfId="940"/>
    <cellStyle name="Normal 7 5" xfId="941"/>
    <cellStyle name="Normal 8" xfId="482"/>
    <cellStyle name="Normal 8 2" xfId="483"/>
    <cellStyle name="Normal 8 2 2" xfId="484"/>
    <cellStyle name="Normal 8 2 2 2" xfId="485"/>
    <cellStyle name="Normal 8 2 3" xfId="486"/>
    <cellStyle name="Normal 8 2 4" xfId="943"/>
    <cellStyle name="Normal 8 3" xfId="487"/>
    <cellStyle name="Normal 8 3 2" xfId="488"/>
    <cellStyle name="Normal 8 4" xfId="489"/>
    <cellStyle name="Normal 8 5" xfId="942"/>
    <cellStyle name="Normal 82" xfId="735"/>
    <cellStyle name="Normal 83" xfId="736"/>
    <cellStyle name="Normal 9" xfId="490"/>
    <cellStyle name="Normal 9 2" xfId="945"/>
    <cellStyle name="Normal 9 3" xfId="944"/>
    <cellStyle name="Normal 93" xfId="737"/>
    <cellStyle name="Note" xfId="17" builtinId="10" customBuiltin="1"/>
    <cellStyle name="Note 10" xfId="491"/>
    <cellStyle name="Note 11" xfId="567"/>
    <cellStyle name="Note 11 2" xfId="743"/>
    <cellStyle name="Note 12" xfId="712"/>
    <cellStyle name="Note 13" xfId="1093"/>
    <cellStyle name="Note 2" xfId="492"/>
    <cellStyle name="Note 2 2" xfId="493"/>
    <cellStyle name="Note 2 3" xfId="546"/>
    <cellStyle name="Note 2 4" xfId="693"/>
    <cellStyle name="Note 3" xfId="494"/>
    <cellStyle name="Note 4" xfId="495"/>
    <cellStyle name="Note 4 2" xfId="496"/>
    <cellStyle name="Note 5" xfId="497"/>
    <cellStyle name="Note 5 2" xfId="498"/>
    <cellStyle name="Note 5 2 2" xfId="499"/>
    <cellStyle name="Note 5 3" xfId="500"/>
    <cellStyle name="Note 6" xfId="501"/>
    <cellStyle name="Note 7" xfId="502"/>
    <cellStyle name="Note 8" xfId="503"/>
    <cellStyle name="Note 9" xfId="504"/>
    <cellStyle name="Output" xfId="12" builtinId="21" customBuiltin="1"/>
    <cellStyle name="Output 10" xfId="562"/>
    <cellStyle name="Output 2" xfId="506"/>
    <cellStyle name="Output 2 2" xfId="694"/>
    <cellStyle name="Output 2 3" xfId="638"/>
    <cellStyle name="Output 3" xfId="507"/>
    <cellStyle name="Output 3 2" xfId="738"/>
    <cellStyle name="Output 4" xfId="508"/>
    <cellStyle name="Output 5" xfId="509"/>
    <cellStyle name="Output 6" xfId="510"/>
    <cellStyle name="Output 7" xfId="511"/>
    <cellStyle name="Output 8" xfId="512"/>
    <cellStyle name="Output 9" xfId="505"/>
    <cellStyle name="Percent 2" xfId="513"/>
    <cellStyle name="Percent 2 10" xfId="946"/>
    <cellStyle name="Percent 2 2" xfId="695"/>
    <cellStyle name="Percent 2 2 2" xfId="948"/>
    <cellStyle name="Percent 2 2 2 2" xfId="949"/>
    <cellStyle name="Percent 2 2 2 2 2" xfId="950"/>
    <cellStyle name="Percent 2 2 2 2 2 2" xfId="951"/>
    <cellStyle name="Percent 2 2 2 2 2 3" xfId="952"/>
    <cellStyle name="Percent 2 2 2 2 2 3 2" xfId="953"/>
    <cellStyle name="Percent 2 2 2 2 2 4" xfId="954"/>
    <cellStyle name="Percent 2 2 2 2 2 4 2" xfId="955"/>
    <cellStyle name="Percent 2 2 2 2 3" xfId="956"/>
    <cellStyle name="Percent 2 2 2 2 4" xfId="957"/>
    <cellStyle name="Percent 2 2 2 2 4 2" xfId="958"/>
    <cellStyle name="Percent 2 2 2 2 5" xfId="959"/>
    <cellStyle name="Percent 2 2 2 2 5 2" xfId="960"/>
    <cellStyle name="Percent 2 2 2 3" xfId="961"/>
    <cellStyle name="Percent 2 2 2 3 2" xfId="962"/>
    <cellStyle name="Percent 2 2 2 3 3" xfId="963"/>
    <cellStyle name="Percent 2 2 2 3 3 2" xfId="964"/>
    <cellStyle name="Percent 2 2 2 3 4" xfId="965"/>
    <cellStyle name="Percent 2 2 2 3 4 2" xfId="966"/>
    <cellStyle name="Percent 2 2 2 4" xfId="967"/>
    <cellStyle name="Percent 2 2 2 5" xfId="968"/>
    <cellStyle name="Percent 2 2 2 5 2" xfId="969"/>
    <cellStyle name="Percent 2 2 2 6" xfId="970"/>
    <cellStyle name="Percent 2 2 2 6 2" xfId="971"/>
    <cellStyle name="Percent 2 2 3" xfId="972"/>
    <cellStyle name="Percent 2 2 3 2" xfId="973"/>
    <cellStyle name="Percent 2 2 3 2 2" xfId="974"/>
    <cellStyle name="Percent 2 2 3 2 2 2" xfId="975"/>
    <cellStyle name="Percent 2 2 3 2 2 3" xfId="976"/>
    <cellStyle name="Percent 2 2 3 2 2 3 2" xfId="977"/>
    <cellStyle name="Percent 2 2 3 2 2 4" xfId="978"/>
    <cellStyle name="Percent 2 2 3 2 2 4 2" xfId="979"/>
    <cellStyle name="Percent 2 2 3 2 3" xfId="980"/>
    <cellStyle name="Percent 2 2 3 2 4" xfId="981"/>
    <cellStyle name="Percent 2 2 3 2 4 2" xfId="982"/>
    <cellStyle name="Percent 2 2 3 2 5" xfId="983"/>
    <cellStyle name="Percent 2 2 3 2 5 2" xfId="984"/>
    <cellStyle name="Percent 2 2 3 3" xfId="985"/>
    <cellStyle name="Percent 2 2 3 3 2" xfId="986"/>
    <cellStyle name="Percent 2 2 3 3 3" xfId="987"/>
    <cellStyle name="Percent 2 2 3 3 3 2" xfId="988"/>
    <cellStyle name="Percent 2 2 3 3 4" xfId="989"/>
    <cellStyle name="Percent 2 2 3 3 4 2" xfId="990"/>
    <cellStyle name="Percent 2 2 3 4" xfId="991"/>
    <cellStyle name="Percent 2 2 3 5" xfId="992"/>
    <cellStyle name="Percent 2 2 3 5 2" xfId="993"/>
    <cellStyle name="Percent 2 2 3 6" xfId="994"/>
    <cellStyle name="Percent 2 2 3 6 2" xfId="995"/>
    <cellStyle name="Percent 2 2 4" xfId="996"/>
    <cellStyle name="Percent 2 2 4 2" xfId="997"/>
    <cellStyle name="Percent 2 2 4 2 2" xfId="998"/>
    <cellStyle name="Percent 2 2 4 2 3" xfId="999"/>
    <cellStyle name="Percent 2 2 4 2 3 2" xfId="1000"/>
    <cellStyle name="Percent 2 2 4 2 4" xfId="1001"/>
    <cellStyle name="Percent 2 2 4 2 4 2" xfId="1002"/>
    <cellStyle name="Percent 2 2 4 3" xfId="1003"/>
    <cellStyle name="Percent 2 2 4 4" xfId="1004"/>
    <cellStyle name="Percent 2 2 4 4 2" xfId="1005"/>
    <cellStyle name="Percent 2 2 4 5" xfId="1006"/>
    <cellStyle name="Percent 2 2 4 5 2" xfId="1007"/>
    <cellStyle name="Percent 2 2 5" xfId="1008"/>
    <cellStyle name="Percent 2 2 5 2" xfId="1009"/>
    <cellStyle name="Percent 2 2 5 3" xfId="1010"/>
    <cellStyle name="Percent 2 2 5 3 2" xfId="1011"/>
    <cellStyle name="Percent 2 2 5 4" xfId="1012"/>
    <cellStyle name="Percent 2 2 5 4 2" xfId="1013"/>
    <cellStyle name="Percent 2 2 6" xfId="1014"/>
    <cellStyle name="Percent 2 2 7" xfId="1015"/>
    <cellStyle name="Percent 2 2 7 2" xfId="1016"/>
    <cellStyle name="Percent 2 2 8" xfId="1017"/>
    <cellStyle name="Percent 2 2 8 2" xfId="1018"/>
    <cellStyle name="Percent 2 2 9" xfId="947"/>
    <cellStyle name="Percent 2 3" xfId="1019"/>
    <cellStyle name="Percent 2 3 2" xfId="1020"/>
    <cellStyle name="Percent 2 3 2 2" xfId="1021"/>
    <cellStyle name="Percent 2 3 2 2 2" xfId="1022"/>
    <cellStyle name="Percent 2 3 2 2 3" xfId="1023"/>
    <cellStyle name="Percent 2 3 2 2 3 2" xfId="1024"/>
    <cellStyle name="Percent 2 3 2 2 4" xfId="1025"/>
    <cellStyle name="Percent 2 3 2 2 4 2" xfId="1026"/>
    <cellStyle name="Percent 2 3 2 3" xfId="1027"/>
    <cellStyle name="Percent 2 3 2 4" xfId="1028"/>
    <cellStyle name="Percent 2 3 2 4 2" xfId="1029"/>
    <cellStyle name="Percent 2 3 2 5" xfId="1030"/>
    <cellStyle name="Percent 2 3 2 5 2" xfId="1031"/>
    <cellStyle name="Percent 2 3 3" xfId="1032"/>
    <cellStyle name="Percent 2 3 3 2" xfId="1033"/>
    <cellStyle name="Percent 2 3 3 3" xfId="1034"/>
    <cellStyle name="Percent 2 3 3 3 2" xfId="1035"/>
    <cellStyle name="Percent 2 3 3 4" xfId="1036"/>
    <cellStyle name="Percent 2 3 3 4 2" xfId="1037"/>
    <cellStyle name="Percent 2 3 4" xfId="1038"/>
    <cellStyle name="Percent 2 3 5" xfId="1039"/>
    <cellStyle name="Percent 2 3 5 2" xfId="1040"/>
    <cellStyle name="Percent 2 3 6" xfId="1041"/>
    <cellStyle name="Percent 2 3 6 2" xfId="1042"/>
    <cellStyle name="Percent 2 4" xfId="1043"/>
    <cellStyle name="Percent 2 4 2" xfId="1044"/>
    <cellStyle name="Percent 2 4 2 2" xfId="1045"/>
    <cellStyle name="Percent 2 4 2 2 2" xfId="1046"/>
    <cellStyle name="Percent 2 4 2 2 3" xfId="1047"/>
    <cellStyle name="Percent 2 4 2 2 3 2" xfId="1048"/>
    <cellStyle name="Percent 2 4 2 2 4" xfId="1049"/>
    <cellStyle name="Percent 2 4 2 2 4 2" xfId="1050"/>
    <cellStyle name="Percent 2 4 2 3" xfId="1051"/>
    <cellStyle name="Percent 2 4 2 4" xfId="1052"/>
    <cellStyle name="Percent 2 4 2 4 2" xfId="1053"/>
    <cellStyle name="Percent 2 4 2 5" xfId="1054"/>
    <cellStyle name="Percent 2 4 2 5 2" xfId="1055"/>
    <cellStyle name="Percent 2 4 3" xfId="1056"/>
    <cellStyle name="Percent 2 4 3 2" xfId="1057"/>
    <cellStyle name="Percent 2 4 3 3" xfId="1058"/>
    <cellStyle name="Percent 2 4 3 3 2" xfId="1059"/>
    <cellStyle name="Percent 2 4 3 4" xfId="1060"/>
    <cellStyle name="Percent 2 4 3 4 2" xfId="1061"/>
    <cellStyle name="Percent 2 4 4" xfId="1062"/>
    <cellStyle name="Percent 2 4 5" xfId="1063"/>
    <cellStyle name="Percent 2 4 5 2" xfId="1064"/>
    <cellStyle name="Percent 2 4 6" xfId="1065"/>
    <cellStyle name="Percent 2 4 6 2" xfId="1066"/>
    <cellStyle name="Percent 2 5" xfId="1067"/>
    <cellStyle name="Percent 2 5 2" xfId="1068"/>
    <cellStyle name="Percent 2 5 2 2" xfId="1069"/>
    <cellStyle name="Percent 2 5 2 3" xfId="1070"/>
    <cellStyle name="Percent 2 5 2 3 2" xfId="1071"/>
    <cellStyle name="Percent 2 5 2 4" xfId="1072"/>
    <cellStyle name="Percent 2 5 2 4 2" xfId="1073"/>
    <cellStyle name="Percent 2 5 3" xfId="1074"/>
    <cellStyle name="Percent 2 5 4" xfId="1075"/>
    <cellStyle name="Percent 2 5 4 2" xfId="1076"/>
    <cellStyle name="Percent 2 5 5" xfId="1077"/>
    <cellStyle name="Percent 2 5 5 2" xfId="1078"/>
    <cellStyle name="Percent 2 6" xfId="1079"/>
    <cellStyle name="Percent 2 6 2" xfId="1080"/>
    <cellStyle name="Percent 2 6 3" xfId="1081"/>
    <cellStyle name="Percent 2 6 3 2" xfId="1082"/>
    <cellStyle name="Percent 2 6 4" xfId="1083"/>
    <cellStyle name="Percent 2 6 4 2" xfId="1084"/>
    <cellStyle name="Percent 2 7" xfId="1085"/>
    <cellStyle name="Percent 2 8" xfId="1086"/>
    <cellStyle name="Percent 2 8 2" xfId="1087"/>
    <cellStyle name="Percent 2 9" xfId="1088"/>
    <cellStyle name="Percent 2 9 2" xfId="1089"/>
    <cellStyle name="Title" xfId="3" builtinId="15" customBuiltin="1"/>
    <cellStyle name="Title 2" xfId="515"/>
    <cellStyle name="Title 3" xfId="516"/>
    <cellStyle name="Title 4" xfId="517"/>
    <cellStyle name="Title 5" xfId="518"/>
    <cellStyle name="Title 6" xfId="519"/>
    <cellStyle name="Title 7" xfId="520"/>
    <cellStyle name="Title 8" xfId="521"/>
    <cellStyle name="Title 9" xfId="514"/>
    <cellStyle name="Total" xfId="19" builtinId="25" customBuiltin="1"/>
    <cellStyle name="Total 10" xfId="569"/>
    <cellStyle name="Total 2" xfId="523"/>
    <cellStyle name="Total 2 2" xfId="696"/>
    <cellStyle name="Total 2 3" xfId="639"/>
    <cellStyle name="Total 3" xfId="524"/>
    <cellStyle name="Total 4" xfId="525"/>
    <cellStyle name="Total 5" xfId="526"/>
    <cellStyle name="Total 6" xfId="527"/>
    <cellStyle name="Total 7" xfId="528"/>
    <cellStyle name="Total 8" xfId="529"/>
    <cellStyle name="Total 9" xfId="522"/>
    <cellStyle name="Warning Text" xfId="16" builtinId="11" customBuiltin="1"/>
    <cellStyle name="Warning Text 10" xfId="566"/>
    <cellStyle name="Warning Text 2" xfId="531"/>
    <cellStyle name="Warning Text 2 2" xfId="697"/>
    <cellStyle name="Warning Text 2 3" xfId="640"/>
    <cellStyle name="Warning Text 3" xfId="532"/>
    <cellStyle name="Warning Text 4" xfId="533"/>
    <cellStyle name="Warning Text 5" xfId="534"/>
    <cellStyle name="Warning Text 6" xfId="535"/>
    <cellStyle name="Warning Text 7" xfId="536"/>
    <cellStyle name="Warning Text 8" xfId="537"/>
    <cellStyle name="Warning Text 9" xfId="530"/>
  </cellStyles>
  <dxfs count="0"/>
  <tableStyles count="0" defaultTableStyle="TableStyleMedium9" defaultPivotStyle="PivotStyleLight16"/>
  <colors>
    <mruColors>
      <color rgb="FFB6CC22"/>
      <color rgb="FF005F86"/>
      <color rgb="FF5EC2E7"/>
      <color rgb="FF669900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PRODUCTION COST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</c:f>
              <c:strCache>
                <c:ptCount val="1"/>
                <c:pt idx="0">
                  <c:v>Intermediate A Low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(Summary!$D$36,Summary!$D$40:$D$42)</c:f>
              <c:numCache>
                <c:formatCode>#,##0_);[Red]\(#,##0\)</c:formatCode>
                <c:ptCount val="4"/>
                <c:pt idx="0">
                  <c:v>2911.900146484375</c:v>
                </c:pt>
                <c:pt idx="1">
                  <c:v>1644.1300048828125</c:v>
                </c:pt>
                <c:pt idx="2">
                  <c:v>21740.58984375</c:v>
                </c:pt>
                <c:pt idx="3">
                  <c:v>3232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</c:f>
              <c:strCache>
                <c:ptCount val="1"/>
                <c:pt idx="0">
                  <c:v>Static Change A Low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(Summary!$E$36,Summary!$E$40:$E$42)</c:f>
              <c:numCache>
                <c:formatCode>#,##0_);[Red]\(#,##0\)</c:formatCode>
                <c:ptCount val="4"/>
                <c:pt idx="0">
                  <c:v>4015.72021484375</c:v>
                </c:pt>
                <c:pt idx="1">
                  <c:v>1650.97998046875</c:v>
                </c:pt>
                <c:pt idx="2">
                  <c:v>21813.08984375</c:v>
                </c:pt>
                <c:pt idx="3">
                  <c:v>3254.150146484375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(Summary!$F$36,Summary!$F$40:$F$42)</c:f>
              <c:numCache>
                <c:formatCode>#,##0_);[Red]\(#,##0\)</c:formatCode>
                <c:ptCount val="4"/>
                <c:pt idx="0">
                  <c:v>1103.820068359375</c:v>
                </c:pt>
                <c:pt idx="1">
                  <c:v>6.8499755859375</c:v>
                </c:pt>
                <c:pt idx="2">
                  <c:v>72.5</c:v>
                </c:pt>
                <c:pt idx="3">
                  <c:v>22.150146484375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 Cost ($M)</a:t>
                </a:r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</a:t>
                </a:r>
                <a:r>
                  <a:rPr lang="en-US" baseline="0"/>
                  <a:t> Cost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Summary!$D$208</c:f>
              <c:strCache>
                <c:ptCount val="1"/>
                <c:pt idx="0">
                  <c:v>Intermediate A Low 2025</c:v>
                </c:pt>
              </c:strCache>
            </c:strRef>
          </c:tx>
          <c:spPr>
            <a:solidFill>
              <a:srgbClr val="005F86"/>
            </a:solidFill>
            <a:ln>
              <a:solidFill>
                <a:srgbClr val="005F86"/>
              </a:solidFill>
            </a:ln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Summary!$D$209:$D$219</c:f>
              <c:numCache>
                <c:formatCode>0.00_);[Red]\(0.00\)</c:formatCode>
                <c:ptCount val="11"/>
                <c:pt idx="0">
                  <c:v>1.9999999552965164E-2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2.9999999329447746E-2</c:v>
                </c:pt>
                <c:pt idx="6">
                  <c:v>7.0000000298023224E-2</c:v>
                </c:pt>
                <c:pt idx="7">
                  <c:v>0</c:v>
                </c:pt>
                <c:pt idx="8">
                  <c:v>0</c:v>
                </c:pt>
                <c:pt idx="9">
                  <c:v>0.23000000417232513</c:v>
                </c:pt>
                <c:pt idx="10">
                  <c:v>9.0000003576278687E-2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Summary!$E$208</c:f>
              <c:strCache>
                <c:ptCount val="1"/>
                <c:pt idx="0">
                  <c:v>Static Change A Low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Summary!$E$209:$E$219</c:f>
              <c:numCache>
                <c:formatCode>0.00_);[Red]\(0.00\)</c:formatCode>
                <c:ptCount val="11"/>
                <c:pt idx="0">
                  <c:v>1.9999999552965164E-2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2.9999999329447746E-2</c:v>
                </c:pt>
                <c:pt idx="6">
                  <c:v>7.0000000298023224E-2</c:v>
                </c:pt>
                <c:pt idx="7">
                  <c:v>0</c:v>
                </c:pt>
                <c:pt idx="8">
                  <c:v>0</c:v>
                </c:pt>
                <c:pt idx="9">
                  <c:v>0.20999999344348907</c:v>
                </c:pt>
                <c:pt idx="10">
                  <c:v>9.0000003576278687E-2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Summary!$F$208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Summary!$F$209:$F$219</c:f>
              <c:numCache>
                <c:formatCode>0.00_);[Red]\(0.00\)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-2.000001072883606E-2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 Emissions Costs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EMISSIONS (1000 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Summary!$D$226</c:f>
              <c:strCache>
                <c:ptCount val="1"/>
                <c:pt idx="0">
                  <c:v>Intermediate A Low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Summary!$D$227:$D$237</c:f>
              <c:numCache>
                <c:formatCode>#,##0_);[Red]\(#,##0\)</c:formatCode>
                <c:ptCount val="11"/>
                <c:pt idx="0">
                  <c:v>151.00149438964843</c:v>
                </c:pt>
                <c:pt idx="1">
                  <c:v>15.325847915527344</c:v>
                </c:pt>
                <c:pt idx="2">
                  <c:v>1184.7575105546875</c:v>
                </c:pt>
                <c:pt idx="3">
                  <c:v>42.793504999999996</c:v>
                </c:pt>
                <c:pt idx="4">
                  <c:v>29.558318771118152</c:v>
                </c:pt>
                <c:pt idx="5">
                  <c:v>4640.3494098749998</c:v>
                </c:pt>
                <c:pt idx="6">
                  <c:v>3385.3153983278798</c:v>
                </c:pt>
                <c:pt idx="7">
                  <c:v>1.6868621621246338</c:v>
                </c:pt>
                <c:pt idx="8">
                  <c:v>1.8080520476837159</c:v>
                </c:pt>
                <c:pt idx="9">
                  <c:v>11332.971366187499</c:v>
                </c:pt>
                <c:pt idx="10">
                  <c:v>2975.600649296875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Summary!$E$226</c:f>
              <c:strCache>
                <c:ptCount val="1"/>
                <c:pt idx="0">
                  <c:v>Static Change A Low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Summary!$E$227:$E$237</c:f>
              <c:numCache>
                <c:formatCode>#,##0_);[Red]\(#,##0\)</c:formatCode>
                <c:ptCount val="11"/>
                <c:pt idx="0">
                  <c:v>114.84205355859365</c:v>
                </c:pt>
                <c:pt idx="1">
                  <c:v>11.860292457763672</c:v>
                </c:pt>
                <c:pt idx="2">
                  <c:v>1008.0453815859374</c:v>
                </c:pt>
                <c:pt idx="3">
                  <c:v>28.466625873291015</c:v>
                </c:pt>
                <c:pt idx="4">
                  <c:v>22.987646465942383</c:v>
                </c:pt>
                <c:pt idx="5">
                  <c:v>4544.8976110312497</c:v>
                </c:pt>
                <c:pt idx="6">
                  <c:v>3856.899965509765</c:v>
                </c:pt>
                <c:pt idx="7">
                  <c:v>1.9789840524520863</c:v>
                </c:pt>
                <c:pt idx="8">
                  <c:v>2.0613639761581419</c:v>
                </c:pt>
                <c:pt idx="9">
                  <c:v>10730.109829687501</c:v>
                </c:pt>
                <c:pt idx="10">
                  <c:v>2866.9843410312501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Summary!$F$226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1351-4EC5-9234-0F33DF6E7DED}"/>
              </c:ext>
            </c:extLst>
          </c:dPt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Summary!$F$227:$F$237</c:f>
              <c:numCache>
                <c:formatCode>#,##0_);[Red]\(#,##0\)</c:formatCode>
                <c:ptCount val="11"/>
                <c:pt idx="0">
                  <c:v>-36.159440831054781</c:v>
                </c:pt>
                <c:pt idx="1">
                  <c:v>-3.4655554577636725</c:v>
                </c:pt>
                <c:pt idx="2">
                  <c:v>-176.71212896875011</c:v>
                </c:pt>
                <c:pt idx="3">
                  <c:v>-14.326879126708981</c:v>
                </c:pt>
                <c:pt idx="4">
                  <c:v>-6.5706723051757692</c:v>
                </c:pt>
                <c:pt idx="5">
                  <c:v>-95.451798843750112</c:v>
                </c:pt>
                <c:pt idx="6">
                  <c:v>471.58456718188518</c:v>
                </c:pt>
                <c:pt idx="7">
                  <c:v>0.2921218903274525</c:v>
                </c:pt>
                <c:pt idx="8">
                  <c:v>0.25331192847442607</c:v>
                </c:pt>
                <c:pt idx="9">
                  <c:v>-602.86153649999869</c:v>
                </c:pt>
                <c:pt idx="10">
                  <c:v>-108.61630826562487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Delta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Summary!$D$245</c:f>
              <c:strCache>
                <c:ptCount val="1"/>
                <c:pt idx="0">
                  <c:v>Intermediate A Low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Summary!$D$246:$D$256</c:f>
              <c:numCache>
                <c:formatCode>#,##0_);[Red]\(#,##0\)</c:formatCode>
                <c:ptCount val="11"/>
                <c:pt idx="0">
                  <c:v>1.2400000095367432</c:v>
                </c:pt>
                <c:pt idx="1">
                  <c:v>0.12999999523162842</c:v>
                </c:pt>
                <c:pt idx="2">
                  <c:v>9.7699995040893555</c:v>
                </c:pt>
                <c:pt idx="3">
                  <c:v>0.35999998450279236</c:v>
                </c:pt>
                <c:pt idx="4">
                  <c:v>0.25</c:v>
                </c:pt>
                <c:pt idx="5">
                  <c:v>38.279998779296875</c:v>
                </c:pt>
                <c:pt idx="6">
                  <c:v>27.930000305175781</c:v>
                </c:pt>
                <c:pt idx="7">
                  <c:v>9.9999997764825821E-3</c:v>
                </c:pt>
                <c:pt idx="8">
                  <c:v>9.9999997764825821E-3</c:v>
                </c:pt>
                <c:pt idx="9">
                  <c:v>82.039993286132813</c:v>
                </c:pt>
                <c:pt idx="10">
                  <c:v>24.520000457763672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Summary!$E$245</c:f>
              <c:strCache>
                <c:ptCount val="1"/>
                <c:pt idx="0">
                  <c:v>Static Change A Low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Summary!$E$246:$E$256</c:f>
              <c:numCache>
                <c:formatCode>#,##0_);[Red]\(#,##0\)</c:formatCode>
                <c:ptCount val="11"/>
                <c:pt idx="0">
                  <c:v>6.6000003814697266</c:v>
                </c:pt>
                <c:pt idx="1">
                  <c:v>0.66999995708465576</c:v>
                </c:pt>
                <c:pt idx="2">
                  <c:v>57.94000244140625</c:v>
                </c:pt>
                <c:pt idx="3">
                  <c:v>1.630000114440918</c:v>
                </c:pt>
                <c:pt idx="4">
                  <c:v>1.3199999332427979</c:v>
                </c:pt>
                <c:pt idx="5">
                  <c:v>261.239990234375</c:v>
                </c:pt>
                <c:pt idx="6">
                  <c:v>221.68998718261719</c:v>
                </c:pt>
                <c:pt idx="7">
                  <c:v>0.10999999940395355</c:v>
                </c:pt>
                <c:pt idx="8">
                  <c:v>0.10000000149011612</c:v>
                </c:pt>
                <c:pt idx="9">
                  <c:v>616.760009765625</c:v>
                </c:pt>
                <c:pt idx="10">
                  <c:v>164.78999328613281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Summary!$F$246:$F$256</c:f>
              <c:numCache>
                <c:formatCode>#,##0_);[Red]\(#,##0\)</c:formatCode>
                <c:ptCount val="11"/>
                <c:pt idx="0">
                  <c:v>5.3600003719329834</c:v>
                </c:pt>
                <c:pt idx="1">
                  <c:v>0.53999996185302734</c:v>
                </c:pt>
                <c:pt idx="2">
                  <c:v>48.170002937316895</c:v>
                </c:pt>
                <c:pt idx="3">
                  <c:v>1.2700001299381256</c:v>
                </c:pt>
                <c:pt idx="4">
                  <c:v>1.0699999332427979</c:v>
                </c:pt>
                <c:pt idx="5">
                  <c:v>222.95999145507813</c:v>
                </c:pt>
                <c:pt idx="6">
                  <c:v>193.75998687744141</c:v>
                </c:pt>
                <c:pt idx="7">
                  <c:v>9.999999962747097E-2</c:v>
                </c:pt>
                <c:pt idx="8">
                  <c:v>9.0000001713633537E-2</c:v>
                </c:pt>
                <c:pt idx="9">
                  <c:v>534.72001647949219</c:v>
                </c:pt>
                <c:pt idx="10">
                  <c:v>140.26999282836914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 Emissions Costs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LOSS PAYMENT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Summary!$D$264</c:f>
              <c:strCache>
                <c:ptCount val="1"/>
                <c:pt idx="0">
                  <c:v>Intermediate A Low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Summary!$D$265:$D$275</c:f>
              <c:numCache>
                <c:formatCode>0.00_);[Red]\(0.00\)</c:formatCode>
                <c:ptCount val="11"/>
                <c:pt idx="0">
                  <c:v>-8.6100006103515625</c:v>
                </c:pt>
                <c:pt idx="1">
                  <c:v>-2.8899998664855957</c:v>
                </c:pt>
                <c:pt idx="2">
                  <c:v>5.179999828338623</c:v>
                </c:pt>
                <c:pt idx="3">
                  <c:v>-5.869999885559082</c:v>
                </c:pt>
                <c:pt idx="4">
                  <c:v>1.4599999189376831</c:v>
                </c:pt>
                <c:pt idx="5">
                  <c:v>20.959999084472656</c:v>
                </c:pt>
                <c:pt idx="6">
                  <c:v>28.55000114440918</c:v>
                </c:pt>
                <c:pt idx="7">
                  <c:v>9.3200006484985352</c:v>
                </c:pt>
                <c:pt idx="8">
                  <c:v>19.860000610351563</c:v>
                </c:pt>
                <c:pt idx="9">
                  <c:v>191.3800048828125</c:v>
                </c:pt>
                <c:pt idx="10">
                  <c:v>75.82000732421875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Summary!$E$264</c:f>
              <c:strCache>
                <c:ptCount val="1"/>
                <c:pt idx="0">
                  <c:v>Static Change A Low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Summary!$E$265:$E$275</c:f>
              <c:numCache>
                <c:formatCode>0.00_);[Red]\(0.00\)</c:formatCode>
                <c:ptCount val="11"/>
                <c:pt idx="0">
                  <c:v>-11.860000610351563</c:v>
                </c:pt>
                <c:pt idx="1">
                  <c:v>-3.8299999237060547</c:v>
                </c:pt>
                <c:pt idx="2">
                  <c:v>7.679999828338623</c:v>
                </c:pt>
                <c:pt idx="3">
                  <c:v>-8.369999885559082</c:v>
                </c:pt>
                <c:pt idx="4">
                  <c:v>2.1400001049041748</c:v>
                </c:pt>
                <c:pt idx="5">
                  <c:v>30.070001602172852</c:v>
                </c:pt>
                <c:pt idx="6">
                  <c:v>40.729999542236328</c:v>
                </c:pt>
                <c:pt idx="7">
                  <c:v>13.270000457763672</c:v>
                </c:pt>
                <c:pt idx="8">
                  <c:v>28.369998931884766</c:v>
                </c:pt>
                <c:pt idx="9">
                  <c:v>274.75</c:v>
                </c:pt>
                <c:pt idx="10">
                  <c:v>109.33000183105469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Summary!$F$264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Summary!$F$265:$F$275</c:f>
              <c:numCache>
                <c:formatCode>0.00_);[Red]\(0.00\)</c:formatCode>
                <c:ptCount val="11"/>
                <c:pt idx="0">
                  <c:v>-3.25</c:v>
                </c:pt>
                <c:pt idx="1">
                  <c:v>-0.94000005722045898</c:v>
                </c:pt>
                <c:pt idx="2">
                  <c:v>2.5</c:v>
                </c:pt>
                <c:pt idx="3">
                  <c:v>-2.5</c:v>
                </c:pt>
                <c:pt idx="4">
                  <c:v>0.6800001859664917</c:v>
                </c:pt>
                <c:pt idx="5">
                  <c:v>9.1100025177001953</c:v>
                </c:pt>
                <c:pt idx="6">
                  <c:v>12.179998397827148</c:v>
                </c:pt>
                <c:pt idx="7">
                  <c:v>3.9499998092651367</c:v>
                </c:pt>
                <c:pt idx="8">
                  <c:v>8.5099983215332031</c:v>
                </c:pt>
                <c:pt idx="9">
                  <c:v>83.3699951171875</c:v>
                </c:pt>
                <c:pt idx="10">
                  <c:v>33.509994506835938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Delta ($M)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Summary!$C$3</c:f>
          <c:strCache>
            <c:ptCount val="1"/>
            <c:pt idx="0">
              <c:v>PROJECTED DEMAND CONGESTION BY ZONE ($M)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Summary!$D$5</c:f>
              <c:strCache>
                <c:ptCount val="1"/>
                <c:pt idx="0">
                  <c:v>Intermediate A Low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Summary!$D$6:$D$17</c:f>
              <c:numCache>
                <c:formatCode>#,##0_);[Red]\(#,##0\)</c:formatCode>
                <c:ptCount val="12"/>
                <c:pt idx="0">
                  <c:v>33.379997253417969</c:v>
                </c:pt>
                <c:pt idx="1">
                  <c:v>15.5</c:v>
                </c:pt>
                <c:pt idx="2">
                  <c:v>23.729999542236328</c:v>
                </c:pt>
                <c:pt idx="3">
                  <c:v>0.69999998807907104</c:v>
                </c:pt>
                <c:pt idx="4">
                  <c:v>6.8999996185302734</c:v>
                </c:pt>
                <c:pt idx="5">
                  <c:v>112.41999816894531</c:v>
                </c:pt>
                <c:pt idx="6">
                  <c:v>79.80999755859375</c:v>
                </c:pt>
                <c:pt idx="7">
                  <c:v>25.919998168945313</c:v>
                </c:pt>
                <c:pt idx="8">
                  <c:v>51.209999084472656</c:v>
                </c:pt>
                <c:pt idx="9">
                  <c:v>482.0999755859375</c:v>
                </c:pt>
                <c:pt idx="10">
                  <c:v>234.35000610351563</c:v>
                </c:pt>
                <c:pt idx="11" formatCode="0">
                  <c:v>1066.0199710726738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Summary!$E$5</c:f>
              <c:strCache>
                <c:ptCount val="1"/>
                <c:pt idx="0">
                  <c:v>Static Change A Low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Summary!$E$6:$E$17</c:f>
              <c:numCache>
                <c:formatCode>#,##0_);[Red]\(#,##0\)</c:formatCode>
                <c:ptCount val="12"/>
                <c:pt idx="0">
                  <c:v>40.170001983642578</c:v>
                </c:pt>
                <c:pt idx="1">
                  <c:v>17.120000839233398</c:v>
                </c:pt>
                <c:pt idx="2">
                  <c:v>25.639999389648438</c:v>
                </c:pt>
                <c:pt idx="3">
                  <c:v>0.81000006198883057</c:v>
                </c:pt>
                <c:pt idx="4">
                  <c:v>7.6500000953674316</c:v>
                </c:pt>
                <c:pt idx="5">
                  <c:v>127.31999969482422</c:v>
                </c:pt>
                <c:pt idx="6">
                  <c:v>91.599998474121094</c:v>
                </c:pt>
                <c:pt idx="7">
                  <c:v>29.950000762939453</c:v>
                </c:pt>
                <c:pt idx="8">
                  <c:v>59.319995880126953</c:v>
                </c:pt>
                <c:pt idx="9">
                  <c:v>569.69000244140625</c:v>
                </c:pt>
                <c:pt idx="10">
                  <c:v>268.75</c:v>
                </c:pt>
                <c:pt idx="11" formatCode="0">
                  <c:v>1238.0199996232986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Summary!$F$6:$F$17</c:f>
              <c:numCache>
                <c:formatCode>#,##0_);[Red]\(#,##0\)</c:formatCode>
                <c:ptCount val="12"/>
                <c:pt idx="0">
                  <c:v>6.7900047302246094</c:v>
                </c:pt>
                <c:pt idx="1">
                  <c:v>1.6200008392333984</c:v>
                </c:pt>
                <c:pt idx="2">
                  <c:v>1.9099998474121094</c:v>
                </c:pt>
                <c:pt idx="3">
                  <c:v>0.11000007390975952</c:v>
                </c:pt>
                <c:pt idx="4">
                  <c:v>0.7500004768371582</c:v>
                </c:pt>
                <c:pt idx="5">
                  <c:v>14.900001525878906</c:v>
                </c:pt>
                <c:pt idx="6">
                  <c:v>11.790000915527344</c:v>
                </c:pt>
                <c:pt idx="7">
                  <c:v>4.0300025939941406</c:v>
                </c:pt>
                <c:pt idx="8">
                  <c:v>8.1099967956542969</c:v>
                </c:pt>
                <c:pt idx="9">
                  <c:v>87.59002685546875</c:v>
                </c:pt>
                <c:pt idx="10">
                  <c:v>34.399993896484375</c:v>
                </c:pt>
                <c:pt idx="11" formatCode="0">
                  <c:v>172.00002855062485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strRef>
              <c:f>Summary!$C$5</c:f>
              <c:strCache>
                <c:ptCount val="1"/>
                <c:pt idx="0">
                  <c:v>Demand Congestion ($M)</c:v>
                </c:pt>
              </c:strCache>
            </c:strRef>
          </c:tx>
          <c:layout>
            <c:manualLayout>
              <c:xMode val="edge"/>
              <c:yMode val="edge"/>
              <c:x val="3.2629808400505632E-2"/>
              <c:y val="0.2406903073802977"/>
            </c:manualLayout>
          </c:layout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Delta Demand Congestion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CONGESTION BY CONSTRAINTS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Summary!$D$286</c:f>
              <c:strCache>
                <c:ptCount val="1"/>
                <c:pt idx="0">
                  <c:v>Intermediate A Low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EGRDNCTY 138 VALLYSTR 138 1</c:v>
                </c:pt>
                <c:pt idx="3">
                  <c:v>GREENWOOD</c:v>
                </c:pt>
                <c:pt idx="4">
                  <c:v>MOTTHAVEN RAINEY</c:v>
                </c:pt>
                <c:pt idx="5">
                  <c:v>UPNY-ConEd-OP               </c:v>
                </c:pt>
                <c:pt idx="6">
                  <c:v>E179THST HELLGT ASTORIAE</c:v>
                </c:pt>
                <c:pt idx="7">
                  <c:v>VOLNEY SCRIBA </c:v>
                </c:pt>
                <c:pt idx="8">
                  <c:v>NORTHPORT PILGRIM</c:v>
                </c:pt>
                <c:pt idx="9">
                  <c:v>STOLLE GARDENVILLE</c:v>
                </c:pt>
                <c:pt idx="10">
                  <c:v>SPRAINBROOK DUNWOODIE</c:v>
                </c:pt>
                <c:pt idx="11">
                  <c:v>PACKARD HUNTLEY</c:v>
                </c:pt>
                <c:pt idx="12">
                  <c:v>GOWANUS GOETHALS</c:v>
                </c:pt>
                <c:pt idx="13">
                  <c:v>RAINEY VERNON</c:v>
                </c:pt>
                <c:pt idx="14">
                  <c:v>NEW SCOTLAND LEEDS</c:v>
                </c:pt>
                <c:pt idx="15">
                  <c:v>EDIC MARCY</c:v>
                </c:pt>
                <c:pt idx="16">
                  <c:v>HUNTLEY GARDENVILLE</c:v>
                </c:pt>
              </c:strCache>
            </c:strRef>
          </c:cat>
          <c:val>
            <c:numRef>
              <c:f>Summary!$D$287:$D$303</c:f>
              <c:numCache>
                <c:formatCode>#,##0</c:formatCode>
                <c:ptCount val="17"/>
                <c:pt idx="0">
                  <c:v>627.61004638671875</c:v>
                </c:pt>
                <c:pt idx="1">
                  <c:v>30.720000222325325</c:v>
                </c:pt>
                <c:pt idx="2">
                  <c:v>13.030000686645508</c:v>
                </c:pt>
                <c:pt idx="3">
                  <c:v>7.3400001749396324</c:v>
                </c:pt>
                <c:pt idx="4">
                  <c:v>6.2800002098083496</c:v>
                </c:pt>
                <c:pt idx="5">
                  <c:v>5.869999885559082</c:v>
                </c:pt>
                <c:pt idx="6">
                  <c:v>3.3299999330192804</c:v>
                </c:pt>
                <c:pt idx="7">
                  <c:v>1.0399999618530273</c:v>
                </c:pt>
                <c:pt idx="8">
                  <c:v>1.2299999482929707</c:v>
                </c:pt>
                <c:pt idx="9">
                  <c:v>0.92000001668930054</c:v>
                </c:pt>
                <c:pt idx="10">
                  <c:v>0.52999997138977051</c:v>
                </c:pt>
                <c:pt idx="11">
                  <c:v>0.55000001192092896</c:v>
                </c:pt>
                <c:pt idx="12">
                  <c:v>0</c:v>
                </c:pt>
                <c:pt idx="13">
                  <c:v>0.34999999403953552</c:v>
                </c:pt>
                <c:pt idx="14">
                  <c:v>0.15000000596046448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Summary!$E$286</c:f>
              <c:strCache>
                <c:ptCount val="1"/>
                <c:pt idx="0">
                  <c:v>Static Change A Low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EGRDNCTY 138 VALLYSTR 138 1</c:v>
                </c:pt>
                <c:pt idx="3">
                  <c:v>GREENWOOD</c:v>
                </c:pt>
                <c:pt idx="4">
                  <c:v>MOTTHAVEN RAINEY</c:v>
                </c:pt>
                <c:pt idx="5">
                  <c:v>UPNY-ConEd-OP               </c:v>
                </c:pt>
                <c:pt idx="6">
                  <c:v>E179THST HELLGT ASTORIAE</c:v>
                </c:pt>
                <c:pt idx="7">
                  <c:v>VOLNEY SCRIBA </c:v>
                </c:pt>
                <c:pt idx="8">
                  <c:v>NORTHPORT PILGRIM</c:v>
                </c:pt>
                <c:pt idx="9">
                  <c:v>STOLLE GARDENVILLE</c:v>
                </c:pt>
                <c:pt idx="10">
                  <c:v>SPRAINBROOK DUNWOODIE</c:v>
                </c:pt>
                <c:pt idx="11">
                  <c:v>PACKARD HUNTLEY</c:v>
                </c:pt>
                <c:pt idx="12">
                  <c:v>GOWANUS GOETHALS</c:v>
                </c:pt>
                <c:pt idx="13">
                  <c:v>RAINEY VERNON</c:v>
                </c:pt>
                <c:pt idx="14">
                  <c:v>NEW SCOTLAND LEEDS</c:v>
                </c:pt>
                <c:pt idx="15">
                  <c:v>EDIC MARCY</c:v>
                </c:pt>
                <c:pt idx="16">
                  <c:v>HUNTLEY GARDENVILLE</c:v>
                </c:pt>
              </c:strCache>
            </c:strRef>
          </c:cat>
          <c:val>
            <c:numRef>
              <c:f>Summary!$E$287:$E$303</c:f>
              <c:numCache>
                <c:formatCode>#,##0</c:formatCode>
                <c:ptCount val="17"/>
                <c:pt idx="0">
                  <c:v>708.16998291015625</c:v>
                </c:pt>
                <c:pt idx="1">
                  <c:v>31.959999471902847</c:v>
                </c:pt>
                <c:pt idx="2">
                  <c:v>20.159999847412109</c:v>
                </c:pt>
                <c:pt idx="3">
                  <c:v>11.700000079348683</c:v>
                </c:pt>
                <c:pt idx="4">
                  <c:v>10.770000457763672</c:v>
                </c:pt>
                <c:pt idx="5">
                  <c:v>8.0699996948242188</c:v>
                </c:pt>
                <c:pt idx="6">
                  <c:v>4.9900000188499689</c:v>
                </c:pt>
                <c:pt idx="7">
                  <c:v>2.1800000667572021</c:v>
                </c:pt>
                <c:pt idx="8">
                  <c:v>1.6299999784678221</c:v>
                </c:pt>
                <c:pt idx="9">
                  <c:v>0.94999998807907104</c:v>
                </c:pt>
                <c:pt idx="10">
                  <c:v>0.81000000238418579</c:v>
                </c:pt>
                <c:pt idx="11">
                  <c:v>0.68999999761581421</c:v>
                </c:pt>
                <c:pt idx="12">
                  <c:v>0.60000002384185791</c:v>
                </c:pt>
                <c:pt idx="13">
                  <c:v>0.32000002264976501</c:v>
                </c:pt>
                <c:pt idx="14">
                  <c:v>0.15999999642372131</c:v>
                </c:pt>
                <c:pt idx="15">
                  <c:v>0.10000000149011612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Summary!$F$286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EGRDNCTY 138 VALLYSTR 138 1</c:v>
                </c:pt>
                <c:pt idx="3">
                  <c:v>GREENWOOD</c:v>
                </c:pt>
                <c:pt idx="4">
                  <c:v>MOTTHAVEN RAINEY</c:v>
                </c:pt>
                <c:pt idx="5">
                  <c:v>UPNY-ConEd-OP               </c:v>
                </c:pt>
                <c:pt idx="6">
                  <c:v>E179THST HELLGT ASTORIAE</c:v>
                </c:pt>
                <c:pt idx="7">
                  <c:v>VOLNEY SCRIBA </c:v>
                </c:pt>
                <c:pt idx="8">
                  <c:v>NORTHPORT PILGRIM</c:v>
                </c:pt>
                <c:pt idx="9">
                  <c:v>STOLLE GARDENVILLE</c:v>
                </c:pt>
                <c:pt idx="10">
                  <c:v>SPRAINBROOK DUNWOODIE</c:v>
                </c:pt>
                <c:pt idx="11">
                  <c:v>PACKARD HUNTLEY</c:v>
                </c:pt>
                <c:pt idx="12">
                  <c:v>GOWANUS GOETHALS</c:v>
                </c:pt>
                <c:pt idx="13">
                  <c:v>RAINEY VERNON</c:v>
                </c:pt>
                <c:pt idx="14">
                  <c:v>NEW SCOTLAND LEEDS</c:v>
                </c:pt>
                <c:pt idx="15">
                  <c:v>EDIC MARCY</c:v>
                </c:pt>
                <c:pt idx="16">
                  <c:v>HUNTLEY GARDENVILLE</c:v>
                </c:pt>
              </c:strCache>
            </c:strRef>
          </c:cat>
          <c:val>
            <c:numRef>
              <c:f>Summary!$F$287:$F$303</c:f>
              <c:numCache>
                <c:formatCode>#,##0</c:formatCode>
                <c:ptCount val="17"/>
                <c:pt idx="0">
                  <c:v>80.5599365234375</c:v>
                </c:pt>
                <c:pt idx="1">
                  <c:v>1.2399992495775223</c:v>
                </c:pt>
                <c:pt idx="2">
                  <c:v>7.1299991607666016</c:v>
                </c:pt>
                <c:pt idx="3">
                  <c:v>4.3599999044090509</c:v>
                </c:pt>
                <c:pt idx="4">
                  <c:v>4.4900002479553223</c:v>
                </c:pt>
                <c:pt idx="5">
                  <c:v>2.1999998092651367</c:v>
                </c:pt>
                <c:pt idx="6">
                  <c:v>1.6600000858306885</c:v>
                </c:pt>
                <c:pt idx="7">
                  <c:v>1.1400001049041748</c:v>
                </c:pt>
                <c:pt idx="8">
                  <c:v>0.40000003017485142</c:v>
                </c:pt>
                <c:pt idx="9">
                  <c:v>2.9999971389770508E-2</c:v>
                </c:pt>
                <c:pt idx="10">
                  <c:v>0.28000003099441528</c:v>
                </c:pt>
                <c:pt idx="11">
                  <c:v>0.13999998569488525</c:v>
                </c:pt>
                <c:pt idx="12">
                  <c:v>0.60000002384185791</c:v>
                </c:pt>
                <c:pt idx="13">
                  <c:v>-2.9999971389770508E-2</c:v>
                </c:pt>
                <c:pt idx="14">
                  <c:v>9.9999904632568359E-3</c:v>
                </c:pt>
                <c:pt idx="15">
                  <c:v>0.10000000149011612</c:v>
                </c:pt>
                <c:pt idx="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Demand Congestion ($M)</a:t>
                </a:r>
              </a:p>
            </c:rich>
          </c:tx>
          <c:layout>
            <c:manualLayout>
              <c:xMode val="edge"/>
              <c:yMode val="edge"/>
              <c:x val="2.5463804144769467E-2"/>
              <c:y val="0.38076306161715656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Demand Congestion Delta ($M)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NYCA GENERATION (GWh)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Summary!$D$48</c:f>
              <c:strCache>
                <c:ptCount val="1"/>
                <c:pt idx="0">
                  <c:v>Intermediate A Low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Summary!$D$49:$D$59</c:f>
              <c:numCache>
                <c:formatCode>#,##0_);[Red]\(#,##0\)</c:formatCode>
                <c:ptCount val="11"/>
                <c:pt idx="0">
                  <c:v>20077</c:v>
                </c:pt>
                <c:pt idx="1">
                  <c:v>5005.34033203125</c:v>
                </c:pt>
                <c:pt idx="2">
                  <c:v>30774.619140625</c:v>
                </c:pt>
                <c:pt idx="3">
                  <c:v>9403.060546875</c:v>
                </c:pt>
                <c:pt idx="4">
                  <c:v>5512.759765625</c:v>
                </c:pt>
                <c:pt idx="5">
                  <c:v>13810.869140625</c:v>
                </c:pt>
                <c:pt idx="6">
                  <c:v>8544.3095703125</c:v>
                </c:pt>
                <c:pt idx="7">
                  <c:v>460.00997924804688</c:v>
                </c:pt>
                <c:pt idx="8">
                  <c:v>98.420005798339844</c:v>
                </c:pt>
                <c:pt idx="9">
                  <c:v>22853.388671875</c:v>
                </c:pt>
                <c:pt idx="10">
                  <c:v>7481.0703125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Summary!$E$48</c:f>
              <c:strCache>
                <c:ptCount val="1"/>
                <c:pt idx="0">
                  <c:v>Static Change A Low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Summary!$E$49:$E$59</c:f>
              <c:numCache>
                <c:formatCode>#,##0_);[Red]\(#,##0\)</c:formatCode>
                <c:ptCount val="11"/>
                <c:pt idx="0">
                  <c:v>20031.138671875</c:v>
                </c:pt>
                <c:pt idx="1">
                  <c:v>5006</c:v>
                </c:pt>
                <c:pt idx="2">
                  <c:v>30434.87109375</c:v>
                </c:pt>
                <c:pt idx="3">
                  <c:v>9383.3095703125</c:v>
                </c:pt>
                <c:pt idx="4">
                  <c:v>5506.77001953125</c:v>
                </c:pt>
                <c:pt idx="5">
                  <c:v>13542.240234375</c:v>
                </c:pt>
                <c:pt idx="6">
                  <c:v>9561.849609375</c:v>
                </c:pt>
                <c:pt idx="7">
                  <c:v>460.78997802734375</c:v>
                </c:pt>
                <c:pt idx="8">
                  <c:v>99.050003051757813</c:v>
                </c:pt>
                <c:pt idx="9">
                  <c:v>21804.25</c:v>
                </c:pt>
                <c:pt idx="10">
                  <c:v>7267.2099609375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Summary!$F$48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Summary!$F$49:$F$59</c:f>
              <c:numCache>
                <c:formatCode>#,##0_);[Red]\(#,##0\)</c:formatCode>
                <c:ptCount val="11"/>
                <c:pt idx="0">
                  <c:v>-45.861328125</c:v>
                </c:pt>
                <c:pt idx="1">
                  <c:v>0.65966796875</c:v>
                </c:pt>
                <c:pt idx="2">
                  <c:v>-339.748046875</c:v>
                </c:pt>
                <c:pt idx="3">
                  <c:v>-19.7509765625</c:v>
                </c:pt>
                <c:pt idx="4">
                  <c:v>-5.98974609375</c:v>
                </c:pt>
                <c:pt idx="5">
                  <c:v>-268.62890625</c:v>
                </c:pt>
                <c:pt idx="6">
                  <c:v>1017.5400390625</c:v>
                </c:pt>
                <c:pt idx="7">
                  <c:v>0.779998779296875</c:v>
                </c:pt>
                <c:pt idx="8">
                  <c:v>0.62999725341796875</c:v>
                </c:pt>
                <c:pt idx="9">
                  <c:v>-1049.138671875</c:v>
                </c:pt>
                <c:pt idx="10">
                  <c:v>-213.8603515625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</a:t>
                </a:r>
                <a:r>
                  <a:rPr lang="en-US" baseline="0"/>
                  <a:t> (GWh)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4201325601271301E-2"/>
              <c:y val="0.3401819371680880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Delta (GWh)</a:t>
                </a:r>
              </a:p>
            </c:rich>
          </c:tx>
          <c:layout>
            <c:manualLayout>
              <c:xMode val="edge"/>
              <c:yMode val="edge"/>
              <c:x val="0.96703452473255269"/>
              <c:y val="0.33735318891341309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NET IMPORTS (GWh)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300381180267661"/>
          <c:y val="0.13562468672076747"/>
          <c:w val="0.83512088195445711"/>
          <c:h val="0.56936100553909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Summary!$D$71</c:f>
              <c:strCache>
                <c:ptCount val="1"/>
                <c:pt idx="0">
                  <c:v>Intermediate A Low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Summary!$D$72:$D$81</c:f>
              <c:numCache>
                <c:formatCode>#,##0_);[Red]\(#,##0\)</c:formatCode>
                <c:ptCount val="10"/>
                <c:pt idx="0">
                  <c:v>4047.119873046875</c:v>
                </c:pt>
                <c:pt idx="1">
                  <c:v>2152.85009765625</c:v>
                </c:pt>
                <c:pt idx="2">
                  <c:v>3481.9501953125</c:v>
                </c:pt>
                <c:pt idx="3">
                  <c:v>815.15997314453125</c:v>
                </c:pt>
                <c:pt idx="4">
                  <c:v>-3458.9501953125</c:v>
                </c:pt>
                <c:pt idx="5">
                  <c:v>1294.969970703125</c:v>
                </c:pt>
                <c:pt idx="6">
                  <c:v>199.09001159667969</c:v>
                </c:pt>
                <c:pt idx="7">
                  <c:v>-982.32000732421875</c:v>
                </c:pt>
                <c:pt idx="8">
                  <c:v>10329.98046875</c:v>
                </c:pt>
                <c:pt idx="9">
                  <c:v>1002.8099975585938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Summary!$E$71</c:f>
              <c:strCache>
                <c:ptCount val="1"/>
                <c:pt idx="0">
                  <c:v>Static Change A Low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Summary!$E$72:$E$81</c:f>
              <c:numCache>
                <c:formatCode>#,##0_);[Red]\(#,##0\)</c:formatCode>
                <c:ptCount val="10"/>
                <c:pt idx="0">
                  <c:v>4173.02978515625</c:v>
                </c:pt>
                <c:pt idx="1">
                  <c:v>2207.219970703125</c:v>
                </c:pt>
                <c:pt idx="2">
                  <c:v>3561.35986328125</c:v>
                </c:pt>
                <c:pt idx="3">
                  <c:v>949.02001953125</c:v>
                </c:pt>
                <c:pt idx="4">
                  <c:v>-3310.690185546875</c:v>
                </c:pt>
                <c:pt idx="5">
                  <c:v>1388.35009765625</c:v>
                </c:pt>
                <c:pt idx="6">
                  <c:v>309.27999877929688</c:v>
                </c:pt>
                <c:pt idx="7">
                  <c:v>-850.40997314453125</c:v>
                </c:pt>
                <c:pt idx="8">
                  <c:v>10330.1298828125</c:v>
                </c:pt>
                <c:pt idx="9">
                  <c:v>1002.8699951171875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Summary!$F$71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Summary!$F$72:$F$81</c:f>
              <c:numCache>
                <c:formatCode>#,##0_);[Red]\(#,##0\)</c:formatCode>
                <c:ptCount val="10"/>
                <c:pt idx="0">
                  <c:v>125.909912109375</c:v>
                </c:pt>
                <c:pt idx="1">
                  <c:v>54.369873046875</c:v>
                </c:pt>
                <c:pt idx="2">
                  <c:v>79.40966796875</c:v>
                </c:pt>
                <c:pt idx="3">
                  <c:v>133.86004638671875</c:v>
                </c:pt>
                <c:pt idx="4">
                  <c:v>148.260009765625</c:v>
                </c:pt>
                <c:pt idx="5">
                  <c:v>93.380126953125</c:v>
                </c:pt>
                <c:pt idx="6">
                  <c:v>110.18998718261719</c:v>
                </c:pt>
                <c:pt idx="7">
                  <c:v>131.9100341796875</c:v>
                </c:pt>
                <c:pt idx="8">
                  <c:v>0.1494140625</c:v>
                </c:pt>
                <c:pt idx="9">
                  <c:v>5.999755859375E-2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Imports (GWh)</a:t>
                </a:r>
              </a:p>
            </c:rich>
          </c:tx>
          <c:layout>
            <c:manualLayout>
              <c:xMode val="edge"/>
              <c:yMode val="edge"/>
              <c:x val="2.9670834522714358E-2"/>
              <c:y val="0.3369530541156167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Imports Delta (GWh)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GENERATOR PAYMENTS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Summary!$D$90</c:f>
              <c:strCache>
                <c:ptCount val="1"/>
                <c:pt idx="0">
                  <c:v>Intermediate A Low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Summary!$D$91:$D$101</c:f>
              <c:numCache>
                <c:formatCode>#,##0_);[Red]\(#,##0\)</c:formatCode>
                <c:ptCount val="11"/>
                <c:pt idx="0">
                  <c:v>678.1300048828125</c:v>
                </c:pt>
                <c:pt idx="1">
                  <c:v>175.24000549316406</c:v>
                </c:pt>
                <c:pt idx="2">
                  <c:v>1092.030029296875</c:v>
                </c:pt>
                <c:pt idx="3">
                  <c:v>328.27001953125</c:v>
                </c:pt>
                <c:pt idx="4">
                  <c:v>201.52999877929688</c:v>
                </c:pt>
                <c:pt idx="5">
                  <c:v>691.08001708984375</c:v>
                </c:pt>
                <c:pt idx="6">
                  <c:v>407.66998291015625</c:v>
                </c:pt>
                <c:pt idx="7">
                  <c:v>22.809999465942383</c:v>
                </c:pt>
                <c:pt idx="8">
                  <c:v>5.1500000953674316</c:v>
                </c:pt>
                <c:pt idx="9">
                  <c:v>1199.3299560546875</c:v>
                </c:pt>
                <c:pt idx="10">
                  <c:v>412.60000610351563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Summary!$E$90</c:f>
              <c:strCache>
                <c:ptCount val="1"/>
                <c:pt idx="0">
                  <c:v>Static Change A Low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Summary!$E$91:$E$101</c:f>
              <c:numCache>
                <c:formatCode>#,##0_);[Red]\(#,##0\)</c:formatCode>
                <c:ptCount val="11"/>
                <c:pt idx="0">
                  <c:v>975.6300048828125</c:v>
                </c:pt>
                <c:pt idx="1">
                  <c:v>250.92001342773438</c:v>
                </c:pt>
                <c:pt idx="2">
                  <c:v>1536.1500244140625</c:v>
                </c:pt>
                <c:pt idx="3">
                  <c:v>466.39996337890625</c:v>
                </c:pt>
                <c:pt idx="4">
                  <c:v>285.85000610351563</c:v>
                </c:pt>
                <c:pt idx="5">
                  <c:v>948.3599853515625</c:v>
                </c:pt>
                <c:pt idx="6">
                  <c:v>647.01995849609375</c:v>
                </c:pt>
                <c:pt idx="7">
                  <c:v>31.290000915527344</c:v>
                </c:pt>
                <c:pt idx="8">
                  <c:v>7.0100002288818359</c:v>
                </c:pt>
                <c:pt idx="9">
                  <c:v>1594.179931640625</c:v>
                </c:pt>
                <c:pt idx="10">
                  <c:v>554.59002685546875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Summary!$F$90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Summary!$F$91:$F$101</c:f>
              <c:numCache>
                <c:formatCode>#,##0_);[Red]\(#,##0\)</c:formatCode>
                <c:ptCount val="11"/>
                <c:pt idx="0">
                  <c:v>297.5</c:v>
                </c:pt>
                <c:pt idx="1">
                  <c:v>75.680007934570313</c:v>
                </c:pt>
                <c:pt idx="2">
                  <c:v>444.1199951171875</c:v>
                </c:pt>
                <c:pt idx="3">
                  <c:v>138.12994384765625</c:v>
                </c:pt>
                <c:pt idx="4">
                  <c:v>84.32000732421875</c:v>
                </c:pt>
                <c:pt idx="5">
                  <c:v>257.27996826171875</c:v>
                </c:pt>
                <c:pt idx="6">
                  <c:v>239.3499755859375</c:v>
                </c:pt>
                <c:pt idx="7">
                  <c:v>8.4800014495849609</c:v>
                </c:pt>
                <c:pt idx="8">
                  <c:v>1.8600001335144043</c:v>
                </c:pt>
                <c:pt idx="9">
                  <c:v>394.8499755859375</c:v>
                </c:pt>
                <c:pt idx="10">
                  <c:v>141.99002075195313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($M)</a:t>
                </a:r>
              </a:p>
            </c:rich>
          </c:tx>
          <c:layout>
            <c:manualLayout>
              <c:xMode val="edge"/>
              <c:yMode val="edge"/>
              <c:x val="3.5124696544747647E-2"/>
              <c:y val="0.2562220342291923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LOAD PAYMENTS [LBMP * Area Load]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Summary!$D$111</c:f>
              <c:strCache>
                <c:ptCount val="1"/>
                <c:pt idx="0">
                  <c:v>Intermediate A Low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Summary!$D$112:$D$122</c:f>
              <c:numCache>
                <c:formatCode>#,##0_);[Red]\(#,##0\)</c:formatCode>
                <c:ptCount val="11"/>
                <c:pt idx="0">
                  <c:v>459.02001953125</c:v>
                </c:pt>
                <c:pt idx="1">
                  <c:v>308.9100341796875</c:v>
                </c:pt>
                <c:pt idx="2">
                  <c:v>513.8499755859375</c:v>
                </c:pt>
                <c:pt idx="3">
                  <c:v>210.15000915527344</c:v>
                </c:pt>
                <c:pt idx="4">
                  <c:v>228.55999755859375</c:v>
                </c:pt>
                <c:pt idx="5">
                  <c:v>530.08001708984375</c:v>
                </c:pt>
                <c:pt idx="6">
                  <c:v>439.55999755859375</c:v>
                </c:pt>
                <c:pt idx="7">
                  <c:v>134.27999877929688</c:v>
                </c:pt>
                <c:pt idx="8">
                  <c:v>278.25</c:v>
                </c:pt>
                <c:pt idx="9">
                  <c:v>2503.440185546875</c:v>
                </c:pt>
                <c:pt idx="10">
                  <c:v>1028.010009765625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Summary!$E$111</c:f>
              <c:strCache>
                <c:ptCount val="1"/>
                <c:pt idx="0">
                  <c:v>Static Change A Low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Summary!$E$112:$E$122</c:f>
              <c:numCache>
                <c:formatCode>#,##0_);[Red]\(#,##0\)</c:formatCode>
                <c:ptCount val="11"/>
                <c:pt idx="0">
                  <c:v>663.5599365234375</c:v>
                </c:pt>
                <c:pt idx="1">
                  <c:v>444.8800048828125</c:v>
                </c:pt>
                <c:pt idx="2">
                  <c:v>735.44000244140625</c:v>
                </c:pt>
                <c:pt idx="3">
                  <c:v>299.1099853515625</c:v>
                </c:pt>
                <c:pt idx="4">
                  <c:v>324.89999389648438</c:v>
                </c:pt>
                <c:pt idx="5">
                  <c:v>725.0899658203125</c:v>
                </c:pt>
                <c:pt idx="6">
                  <c:v>606.85003662109375</c:v>
                </c:pt>
                <c:pt idx="7">
                  <c:v>184.86000061035156</c:v>
                </c:pt>
                <c:pt idx="8">
                  <c:v>384.36001586914063</c:v>
                </c:pt>
                <c:pt idx="9">
                  <c:v>3467.159912109375</c:v>
                </c:pt>
                <c:pt idx="10">
                  <c:v>1408.9700927734375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Summary!$F$111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Summary!$F$112:$F$122</c:f>
              <c:numCache>
                <c:formatCode>#,##0_);[Red]\(#,##0\)</c:formatCode>
                <c:ptCount val="11"/>
                <c:pt idx="0">
                  <c:v>204.5399169921875</c:v>
                </c:pt>
                <c:pt idx="1">
                  <c:v>135.969970703125</c:v>
                </c:pt>
                <c:pt idx="2">
                  <c:v>221.59002685546875</c:v>
                </c:pt>
                <c:pt idx="3">
                  <c:v>88.959976196289063</c:v>
                </c:pt>
                <c:pt idx="4">
                  <c:v>96.339996337890625</c:v>
                </c:pt>
                <c:pt idx="5">
                  <c:v>195.00994873046875</c:v>
                </c:pt>
                <c:pt idx="6">
                  <c:v>167.2900390625</c:v>
                </c:pt>
                <c:pt idx="7">
                  <c:v>50.580001831054688</c:v>
                </c:pt>
                <c:pt idx="8">
                  <c:v>106.11001586914063</c:v>
                </c:pt>
                <c:pt idx="9">
                  <c:v>963.7197265625</c:v>
                </c:pt>
                <c:pt idx="10">
                  <c:v>380.9600830078125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($M)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968769235410928E-2"/>
              <c:y val="0.3174041292018918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Summary!$D$150</c:f>
              <c:strCache>
                <c:ptCount val="1"/>
                <c:pt idx="0">
                  <c:v>Intermediate A Low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Summary!$D$151:$D$161</c:f>
              <c:numCache>
                <c:formatCode>#,##0.00_);[Red]\(#,##0.00\)</c:formatCode>
                <c:ptCount val="11"/>
                <c:pt idx="0">
                  <c:v>87.69000244140625</c:v>
                </c:pt>
                <c:pt idx="1">
                  <c:v>7.0000000298023224E-2</c:v>
                </c:pt>
                <c:pt idx="2">
                  <c:v>240.15000915527344</c:v>
                </c:pt>
                <c:pt idx="3">
                  <c:v>0.18000000715255737</c:v>
                </c:pt>
                <c:pt idx="4">
                  <c:v>0.12000000476837158</c:v>
                </c:pt>
                <c:pt idx="5">
                  <c:v>320.4100341796875</c:v>
                </c:pt>
                <c:pt idx="6">
                  <c:v>35.049999237060547</c:v>
                </c:pt>
                <c:pt idx="7">
                  <c:v>331.95999145507813</c:v>
                </c:pt>
                <c:pt idx="8">
                  <c:v>2.9999999329447746E-2</c:v>
                </c:pt>
                <c:pt idx="9">
                  <c:v>56.400001525878906</c:v>
                </c:pt>
                <c:pt idx="10">
                  <c:v>360.8800048828125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Summary!$E$150</c:f>
              <c:strCache>
                <c:ptCount val="1"/>
                <c:pt idx="0">
                  <c:v>Static Change A Low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EC2E7"/>
              </a:solidFill>
              <a:ln>
                <a:solidFill>
                  <a:srgbClr val="5EC2E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A1E-42EE-B315-BE4858F30B91}"/>
              </c:ext>
            </c:extLst>
          </c:dPt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Summary!$E$151:$E$161</c:f>
              <c:numCache>
                <c:formatCode>#,##0.00_);[Red]\(#,##0.00\)</c:formatCode>
                <c:ptCount val="11"/>
                <c:pt idx="0">
                  <c:v>87.520004272460938</c:v>
                </c:pt>
                <c:pt idx="1">
                  <c:v>5.9999994933605194E-2</c:v>
                </c:pt>
                <c:pt idx="2">
                  <c:v>70.169998168945313</c:v>
                </c:pt>
                <c:pt idx="3">
                  <c:v>0.11999999731779099</c:v>
                </c:pt>
                <c:pt idx="4">
                  <c:v>8.999999612569809E-2</c:v>
                </c:pt>
                <c:pt idx="5">
                  <c:v>319.77001953125</c:v>
                </c:pt>
                <c:pt idx="6">
                  <c:v>37.279998779296875</c:v>
                </c:pt>
                <c:pt idx="7">
                  <c:v>331.95999145507813</c:v>
                </c:pt>
                <c:pt idx="8">
                  <c:v>2.9999999329447746E-2</c:v>
                </c:pt>
                <c:pt idx="9">
                  <c:v>53.380001068115234</c:v>
                </c:pt>
                <c:pt idx="10">
                  <c:v>360.30001831054688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Summary!$F$150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Summary!$F$151:$F$161</c:f>
              <c:numCache>
                <c:formatCode>#,##0.00_);[Red]\(#,##0.00\)</c:formatCode>
                <c:ptCount val="11"/>
                <c:pt idx="0">
                  <c:v>-0.1699981689453125</c:v>
                </c:pt>
                <c:pt idx="1">
                  <c:v>-1.000000536441803E-2</c:v>
                </c:pt>
                <c:pt idx="2">
                  <c:v>-169.98001098632813</c:v>
                </c:pt>
                <c:pt idx="3">
                  <c:v>-6.0000009834766388E-2</c:v>
                </c:pt>
                <c:pt idx="4">
                  <c:v>-3.0000008642673492E-2</c:v>
                </c:pt>
                <c:pt idx="5">
                  <c:v>-0.6400146484375</c:v>
                </c:pt>
                <c:pt idx="6">
                  <c:v>2.2299995422363281</c:v>
                </c:pt>
                <c:pt idx="7">
                  <c:v>0</c:v>
                </c:pt>
                <c:pt idx="8">
                  <c:v>0</c:v>
                </c:pt>
                <c:pt idx="9">
                  <c:v>-3.0200004577636719</c:v>
                </c:pt>
                <c:pt idx="10">
                  <c:v>-0.579986572265625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LBMPS ($/MWh)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Summary!$D$130</c:f>
              <c:strCache>
                <c:ptCount val="1"/>
                <c:pt idx="0">
                  <c:v>Intermediate A Low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Summary!$D$131:$D$141</c:f>
              <c:numCache>
                <c:formatCode>0.00_);[Red]\(0.00\)</c:formatCode>
                <c:ptCount val="11"/>
                <c:pt idx="0">
                  <c:v>33.895250684931547</c:v>
                </c:pt>
                <c:pt idx="1">
                  <c:v>35.158117237442795</c:v>
                </c:pt>
                <c:pt idx="2">
                  <c:v>36.684619178082229</c:v>
                </c:pt>
                <c:pt idx="3">
                  <c:v>35.729883904109464</c:v>
                </c:pt>
                <c:pt idx="4">
                  <c:v>37.979052739725979</c:v>
                </c:pt>
                <c:pt idx="5">
                  <c:v>49.412774200913312</c:v>
                </c:pt>
                <c:pt idx="6">
                  <c:v>49.357414383561661</c:v>
                </c:pt>
                <c:pt idx="7">
                  <c:v>49.915924885844753</c:v>
                </c:pt>
                <c:pt idx="8">
                  <c:v>50.032065867579902</c:v>
                </c:pt>
                <c:pt idx="9">
                  <c:v>50.776396917808128</c:v>
                </c:pt>
                <c:pt idx="10">
                  <c:v>52.781928652967792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Summary!$E$130</c:f>
              <c:strCache>
                <c:ptCount val="1"/>
                <c:pt idx="0">
                  <c:v>Static Change A Low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Summary!$E$131:$E$141</c:f>
              <c:numCache>
                <c:formatCode>0.00_);[Red]\(0.00\)</c:formatCode>
                <c:ptCount val="11"/>
                <c:pt idx="0">
                  <c:v>48.680135388127979</c:v>
                </c:pt>
                <c:pt idx="1">
                  <c:v>50.251143150685266</c:v>
                </c:pt>
                <c:pt idx="2">
                  <c:v>52.225736529680155</c:v>
                </c:pt>
                <c:pt idx="3">
                  <c:v>50.77985970319618</c:v>
                </c:pt>
                <c:pt idx="4">
                  <c:v>53.735073173515865</c:v>
                </c:pt>
                <c:pt idx="5">
                  <c:v>67.53217511415518</c:v>
                </c:pt>
                <c:pt idx="6">
                  <c:v>67.777638242009047</c:v>
                </c:pt>
                <c:pt idx="7">
                  <c:v>68.518999315068328</c:v>
                </c:pt>
                <c:pt idx="8">
                  <c:v>68.68440821917828</c:v>
                </c:pt>
                <c:pt idx="9">
                  <c:v>69.819830707762804</c:v>
                </c:pt>
                <c:pt idx="10">
                  <c:v>71.866638698629956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Summary!$F$130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Summary!$F$131:$F$141</c:f>
              <c:numCache>
                <c:formatCode>0.00_);[Red]\(0.00\)</c:formatCode>
                <c:ptCount val="11"/>
                <c:pt idx="0">
                  <c:v>14.784884703196433</c:v>
                </c:pt>
                <c:pt idx="1">
                  <c:v>15.093025913242471</c:v>
                </c:pt>
                <c:pt idx="2">
                  <c:v>15.541117351597926</c:v>
                </c:pt>
                <c:pt idx="3">
                  <c:v>15.049975799086717</c:v>
                </c:pt>
                <c:pt idx="4">
                  <c:v>15.756020433789885</c:v>
                </c:pt>
                <c:pt idx="5">
                  <c:v>18.119400913241869</c:v>
                </c:pt>
                <c:pt idx="6">
                  <c:v>18.420223858447386</c:v>
                </c:pt>
                <c:pt idx="7">
                  <c:v>18.603074429223575</c:v>
                </c:pt>
                <c:pt idx="8">
                  <c:v>18.652342351598378</c:v>
                </c:pt>
                <c:pt idx="9">
                  <c:v>19.043433789954676</c:v>
                </c:pt>
                <c:pt idx="10">
                  <c:v>19.084710045662163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</a:t>
                </a:r>
                <a:r>
                  <a:rPr lang="en-US" baseline="0"/>
                  <a:t> ($/MWh)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 Delta ($/MWh)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Summary!$D$169</c:f>
              <c:strCache>
                <c:ptCount val="1"/>
                <c:pt idx="0">
                  <c:v>Intermediate A Low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Summary!$D$170:$D$180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Summary!$E$169</c:f>
              <c:strCache>
                <c:ptCount val="1"/>
                <c:pt idx="0">
                  <c:v>Static Change A Low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Summary!$E$170:$E$180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Summary!$F$169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Summary!$F$170:$F$180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Summary!$D$188</c:f>
              <c:strCache>
                <c:ptCount val="1"/>
                <c:pt idx="0">
                  <c:v>Intermediate A Low 2025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Summary!$D$189:$D$199</c:f>
              <c:numCache>
                <c:formatCode>#,##0_);[Red]\(#,##0\)</c:formatCode>
                <c:ptCount val="11"/>
                <c:pt idx="0">
                  <c:v>1276.2000732421875</c:v>
                </c:pt>
                <c:pt idx="1">
                  <c:v>224.16000366210938</c:v>
                </c:pt>
                <c:pt idx="2">
                  <c:v>989.12994384765625</c:v>
                </c:pt>
                <c:pt idx="3">
                  <c:v>80.069999694824219</c:v>
                </c:pt>
                <c:pt idx="4">
                  <c:v>93.569999694824219</c:v>
                </c:pt>
                <c:pt idx="5">
                  <c:v>841.58001708984375</c:v>
                </c:pt>
                <c:pt idx="6">
                  <c:v>570.989990234375</c:v>
                </c:pt>
                <c:pt idx="7">
                  <c:v>1297.6800537109375</c:v>
                </c:pt>
                <c:pt idx="8">
                  <c:v>0.82999998331069946</c:v>
                </c:pt>
                <c:pt idx="9">
                  <c:v>2274.27001953125</c:v>
                </c:pt>
                <c:pt idx="10">
                  <c:v>3744.260009765625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Summary!$E$188</c:f>
              <c:strCache>
                <c:ptCount val="1"/>
                <c:pt idx="0">
                  <c:v>Static Change A Low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Summary!$E$189:$E$199</c:f>
              <c:numCache>
                <c:formatCode>#,##0_);[Red]\(#,##0\)</c:formatCode>
                <c:ptCount val="11"/>
                <c:pt idx="0">
                  <c:v>1242.340087890625</c:v>
                </c:pt>
                <c:pt idx="1">
                  <c:v>232.64999389648438</c:v>
                </c:pt>
                <c:pt idx="2">
                  <c:v>971.1600341796875</c:v>
                </c:pt>
                <c:pt idx="3">
                  <c:v>77.680000305175781</c:v>
                </c:pt>
                <c:pt idx="4">
                  <c:v>92.75</c:v>
                </c:pt>
                <c:pt idx="5">
                  <c:v>836.469970703125</c:v>
                </c:pt>
                <c:pt idx="6">
                  <c:v>616.1600341796875</c:v>
                </c:pt>
                <c:pt idx="7">
                  <c:v>1297.7899169921875</c:v>
                </c:pt>
                <c:pt idx="8">
                  <c:v>0.92000001668930054</c:v>
                </c:pt>
                <c:pt idx="9">
                  <c:v>2037.6199951171875</c:v>
                </c:pt>
                <c:pt idx="10">
                  <c:v>3737.48974609375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Summary!$F$188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Summary!$F$189:$F$199</c:f>
              <c:numCache>
                <c:formatCode>#,##0_);[Red]\(#,##0\)</c:formatCode>
                <c:ptCount val="11"/>
                <c:pt idx="0">
                  <c:v>-33.8599853515625</c:v>
                </c:pt>
                <c:pt idx="1">
                  <c:v>8.489990234375</c:v>
                </c:pt>
                <c:pt idx="2">
                  <c:v>-17.96990966796875</c:v>
                </c:pt>
                <c:pt idx="3">
                  <c:v>-2.3899993896484375</c:v>
                </c:pt>
                <c:pt idx="4">
                  <c:v>-0.81999969482421875</c:v>
                </c:pt>
                <c:pt idx="5">
                  <c:v>-5.11004638671875</c:v>
                </c:pt>
                <c:pt idx="6">
                  <c:v>45.1700439453125</c:v>
                </c:pt>
                <c:pt idx="7">
                  <c:v>0.10986328125</c:v>
                </c:pt>
                <c:pt idx="8">
                  <c:v>9.0000033378601074E-2</c:v>
                </c:pt>
                <c:pt idx="9">
                  <c:v>-236.6500244140625</c:v>
                </c:pt>
                <c:pt idx="10">
                  <c:v>-6.770263671875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603251</xdr:colOff>
      <xdr:row>20</xdr:row>
      <xdr:rowOff>187322</xdr:rowOff>
    </xdr:from>
    <xdr:to>
      <xdr:col>19</xdr:col>
      <xdr:colOff>497417</xdr:colOff>
      <xdr:row>42</xdr:row>
      <xdr:rowOff>74083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593726</xdr:colOff>
      <xdr:row>43</xdr:row>
      <xdr:rowOff>35984</xdr:rowOff>
    </xdr:from>
    <xdr:to>
      <xdr:col>21</xdr:col>
      <xdr:colOff>105834</xdr:colOff>
      <xdr:row>64</xdr:row>
      <xdr:rowOff>105833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571500</xdr:colOff>
      <xdr:row>65</xdr:row>
      <xdr:rowOff>133349</xdr:rowOff>
    </xdr:from>
    <xdr:to>
      <xdr:col>21</xdr:col>
      <xdr:colOff>137584</xdr:colOff>
      <xdr:row>85</xdr:row>
      <xdr:rowOff>104774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581026</xdr:colOff>
      <xdr:row>86</xdr:row>
      <xdr:rowOff>148167</xdr:rowOff>
    </xdr:from>
    <xdr:to>
      <xdr:col>21</xdr:col>
      <xdr:colOff>127000</xdr:colOff>
      <xdr:row>104</xdr:row>
      <xdr:rowOff>158750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570442</xdr:colOff>
      <xdr:row>105</xdr:row>
      <xdr:rowOff>159809</xdr:rowOff>
    </xdr:from>
    <xdr:to>
      <xdr:col>21</xdr:col>
      <xdr:colOff>158750</xdr:colOff>
      <xdr:row>124</xdr:row>
      <xdr:rowOff>127000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570441</xdr:colOff>
      <xdr:row>145</xdr:row>
      <xdr:rowOff>187325</xdr:rowOff>
    </xdr:from>
    <xdr:to>
      <xdr:col>21</xdr:col>
      <xdr:colOff>169334</xdr:colOff>
      <xdr:row>166</xdr:row>
      <xdr:rowOff>10583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570442</xdr:colOff>
      <xdr:row>125</xdr:row>
      <xdr:rowOff>132289</xdr:rowOff>
    </xdr:from>
    <xdr:to>
      <xdr:col>21</xdr:col>
      <xdr:colOff>169334</xdr:colOff>
      <xdr:row>145</xdr:row>
      <xdr:rowOff>21165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558800</xdr:colOff>
      <xdr:row>166</xdr:row>
      <xdr:rowOff>167215</xdr:rowOff>
    </xdr:from>
    <xdr:to>
      <xdr:col>21</xdr:col>
      <xdr:colOff>169333</xdr:colOff>
      <xdr:row>185</xdr:row>
      <xdr:rowOff>179916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557742</xdr:colOff>
      <xdr:row>186</xdr:row>
      <xdr:rowOff>44450</xdr:rowOff>
    </xdr:from>
    <xdr:to>
      <xdr:col>21</xdr:col>
      <xdr:colOff>179917</xdr:colOff>
      <xdr:row>205</xdr:row>
      <xdr:rowOff>42333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557741</xdr:colOff>
      <xdr:row>205</xdr:row>
      <xdr:rowOff>143932</xdr:rowOff>
    </xdr:from>
    <xdr:to>
      <xdr:col>21</xdr:col>
      <xdr:colOff>179917</xdr:colOff>
      <xdr:row>223</xdr:row>
      <xdr:rowOff>116415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557742</xdr:colOff>
      <xdr:row>223</xdr:row>
      <xdr:rowOff>228600</xdr:rowOff>
    </xdr:from>
    <xdr:to>
      <xdr:col>21</xdr:col>
      <xdr:colOff>179918</xdr:colOff>
      <xdr:row>242</xdr:row>
      <xdr:rowOff>95250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557742</xdr:colOff>
      <xdr:row>242</xdr:row>
      <xdr:rowOff>198967</xdr:rowOff>
    </xdr:from>
    <xdr:to>
      <xdr:col>21</xdr:col>
      <xdr:colOff>201084</xdr:colOff>
      <xdr:row>261</xdr:row>
      <xdr:rowOff>10583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556684</xdr:colOff>
      <xdr:row>261</xdr:row>
      <xdr:rowOff>89957</xdr:rowOff>
    </xdr:from>
    <xdr:to>
      <xdr:col>21</xdr:col>
      <xdr:colOff>201084</xdr:colOff>
      <xdr:row>281</xdr:row>
      <xdr:rowOff>126999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589492</xdr:colOff>
      <xdr:row>1</xdr:row>
      <xdr:rowOff>172507</xdr:rowOff>
    </xdr:from>
    <xdr:to>
      <xdr:col>19</xdr:col>
      <xdr:colOff>497416</xdr:colOff>
      <xdr:row>19</xdr:row>
      <xdr:rowOff>42334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548820</xdr:colOff>
      <xdr:row>282</xdr:row>
      <xdr:rowOff>74081</xdr:rowOff>
    </xdr:from>
    <xdr:to>
      <xdr:col>26</xdr:col>
      <xdr:colOff>455082</xdr:colOff>
      <xdr:row>322</xdr:row>
      <xdr:rowOff>95249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2:F306"/>
  <sheetViews>
    <sheetView tabSelected="1" topLeftCell="A271" zoomScale="90" zoomScaleNormal="90" workbookViewId="0">
      <selection activeCell="C312" sqref="C312"/>
    </sheetView>
  </sheetViews>
  <sheetFormatPr defaultRowHeight="16.5" x14ac:dyDescent="0.3"/>
  <cols>
    <col min="1" max="1" width="9.140625" style="4"/>
    <col min="2" max="2" width="0.7109375" style="4" customWidth="1"/>
    <col min="3" max="3" width="30" style="13" customWidth="1"/>
    <col min="4" max="4" width="22.42578125" style="29" bestFit="1" customWidth="1"/>
    <col min="5" max="5" width="23.5703125" style="13" bestFit="1" customWidth="1"/>
    <col min="6" max="6" width="10.7109375" style="13" bestFit="1" customWidth="1"/>
    <col min="7" max="8" width="10.7109375" style="4" bestFit="1" customWidth="1"/>
    <col min="9" max="9" width="10.28515625" style="4" bestFit="1" customWidth="1"/>
    <col min="10" max="16384" width="9.140625" style="4"/>
  </cols>
  <sheetData>
    <row r="2" spans="3:6" x14ac:dyDescent="0.3">
      <c r="D2" s="13"/>
    </row>
    <row r="3" spans="3:6" x14ac:dyDescent="0.3">
      <c r="C3" s="25" t="s">
        <v>0</v>
      </c>
      <c r="D3" s="13"/>
    </row>
    <row r="4" spans="3:6" ht="17.25" thickBot="1" x14ac:dyDescent="0.35">
      <c r="C4" s="25"/>
      <c r="D4" s="13"/>
    </row>
    <row r="5" spans="3:6" ht="18" thickTop="1" thickBot="1" x14ac:dyDescent="0.3">
      <c r="C5" s="19" t="s">
        <v>49</v>
      </c>
      <c r="D5" s="7" t="s">
        <v>85</v>
      </c>
      <c r="E5" s="7" t="s">
        <v>86</v>
      </c>
      <c r="F5" s="7" t="s">
        <v>74</v>
      </c>
    </row>
    <row r="6" spans="3:6" ht="17.25" thickTop="1" x14ac:dyDescent="0.3">
      <c r="C6" s="1" t="s">
        <v>27</v>
      </c>
      <c r="D6" s="9">
        <v>33.379997253417969</v>
      </c>
      <c r="E6" s="26">
        <v>40.170001983642578</v>
      </c>
      <c r="F6" s="26">
        <f>E6-D6</f>
        <v>6.7900047302246094</v>
      </c>
    </row>
    <row r="7" spans="3:6" x14ac:dyDescent="0.3">
      <c r="C7" s="1" t="s">
        <v>60</v>
      </c>
      <c r="D7" s="9">
        <v>15.5</v>
      </c>
      <c r="E7" s="26">
        <v>17.120000839233398</v>
      </c>
      <c r="F7" s="26">
        <f t="shared" ref="F7:F16" si="0">E7-D7</f>
        <v>1.6200008392333984</v>
      </c>
    </row>
    <row r="8" spans="3:6" x14ac:dyDescent="0.3">
      <c r="C8" s="1" t="s">
        <v>28</v>
      </c>
      <c r="D8" s="9">
        <v>23.729999542236328</v>
      </c>
      <c r="E8" s="26">
        <v>25.639999389648438</v>
      </c>
      <c r="F8" s="26">
        <f t="shared" si="0"/>
        <v>1.9099998474121094</v>
      </c>
    </row>
    <row r="9" spans="3:6" x14ac:dyDescent="0.3">
      <c r="C9" s="1" t="s">
        <v>29</v>
      </c>
      <c r="D9" s="9">
        <v>0.69999998807907104</v>
      </c>
      <c r="E9" s="26">
        <v>0.81000006198883057</v>
      </c>
      <c r="F9" s="26">
        <f t="shared" si="0"/>
        <v>0.11000007390975952</v>
      </c>
    </row>
    <row r="10" spans="3:6" x14ac:dyDescent="0.3">
      <c r="C10" s="1" t="s">
        <v>30</v>
      </c>
      <c r="D10" s="9">
        <v>6.8999996185302734</v>
      </c>
      <c r="E10" s="26">
        <v>7.6500000953674316</v>
      </c>
      <c r="F10" s="26">
        <f t="shared" si="0"/>
        <v>0.7500004768371582</v>
      </c>
    </row>
    <row r="11" spans="3:6" x14ac:dyDescent="0.3">
      <c r="C11" s="1" t="s">
        <v>31</v>
      </c>
      <c r="D11" s="9">
        <v>112.41999816894531</v>
      </c>
      <c r="E11" s="26">
        <v>127.31999969482422</v>
      </c>
      <c r="F11" s="26">
        <f t="shared" si="0"/>
        <v>14.900001525878906</v>
      </c>
    </row>
    <row r="12" spans="3:6" x14ac:dyDescent="0.3">
      <c r="C12" s="1" t="s">
        <v>32</v>
      </c>
      <c r="D12" s="9">
        <v>79.80999755859375</v>
      </c>
      <c r="E12" s="26">
        <v>91.599998474121094</v>
      </c>
      <c r="F12" s="26">
        <f t="shared" si="0"/>
        <v>11.790000915527344</v>
      </c>
    </row>
    <row r="13" spans="3:6" x14ac:dyDescent="0.3">
      <c r="C13" s="1" t="s">
        <v>33</v>
      </c>
      <c r="D13" s="9">
        <v>25.919998168945313</v>
      </c>
      <c r="E13" s="26">
        <v>29.950000762939453</v>
      </c>
      <c r="F13" s="26">
        <f t="shared" si="0"/>
        <v>4.0300025939941406</v>
      </c>
    </row>
    <row r="14" spans="3:6" x14ac:dyDescent="0.3">
      <c r="C14" s="1" t="s">
        <v>34</v>
      </c>
      <c r="D14" s="9">
        <v>51.209999084472656</v>
      </c>
      <c r="E14" s="26">
        <v>59.319995880126953</v>
      </c>
      <c r="F14" s="26">
        <f t="shared" si="0"/>
        <v>8.1099967956542969</v>
      </c>
    </row>
    <row r="15" spans="3:6" x14ac:dyDescent="0.3">
      <c r="C15" s="1" t="s">
        <v>35</v>
      </c>
      <c r="D15" s="9">
        <v>482.0999755859375</v>
      </c>
      <c r="E15" s="26">
        <v>569.69000244140625</v>
      </c>
      <c r="F15" s="26">
        <f t="shared" si="0"/>
        <v>87.59002685546875</v>
      </c>
    </row>
    <row r="16" spans="3:6" ht="17.25" thickBot="1" x14ac:dyDescent="0.35">
      <c r="C16" s="1" t="s">
        <v>36</v>
      </c>
      <c r="D16" s="9">
        <v>234.35000610351563</v>
      </c>
      <c r="E16" s="26">
        <v>268.75</v>
      </c>
      <c r="F16" s="26">
        <f t="shared" si="0"/>
        <v>34.399993896484375</v>
      </c>
    </row>
    <row r="17" spans="3:6" ht="18" thickTop="1" thickBot="1" x14ac:dyDescent="0.3">
      <c r="C17" s="19" t="s">
        <v>37</v>
      </c>
      <c r="D17" s="7">
        <f t="shared" ref="D17:F17" si="1">SUM(D6:D16)</f>
        <v>1066.0199710726738</v>
      </c>
      <c r="E17" s="7">
        <f t="shared" si="1"/>
        <v>1238.0199996232986</v>
      </c>
      <c r="F17" s="7">
        <f t="shared" si="1"/>
        <v>172.00002855062485</v>
      </c>
    </row>
    <row r="18" spans="3:6" ht="17.25" thickTop="1" x14ac:dyDescent="0.3">
      <c r="D18" s="13"/>
    </row>
    <row r="19" spans="3:6" x14ac:dyDescent="0.3">
      <c r="D19" s="13"/>
    </row>
    <row r="20" spans="3:6" x14ac:dyDescent="0.3">
      <c r="D20" s="13"/>
    </row>
    <row r="21" spans="3:6" x14ac:dyDescent="0.3">
      <c r="C21" s="25"/>
      <c r="D21" s="13"/>
    </row>
    <row r="22" spans="3:6" x14ac:dyDescent="0.3">
      <c r="C22" s="25" t="s">
        <v>53</v>
      </c>
      <c r="D22" s="13"/>
    </row>
    <row r="23" spans="3:6" ht="17.25" thickBot="1" x14ac:dyDescent="0.35">
      <c r="C23" s="25"/>
      <c r="D23" s="13"/>
    </row>
    <row r="24" spans="3:6" ht="18" thickTop="1" thickBot="1" x14ac:dyDescent="0.3">
      <c r="C24" s="19" t="s">
        <v>68</v>
      </c>
      <c r="D24" s="7" t="str">
        <f>$D$5</f>
        <v>Intermediate A Low 2025</v>
      </c>
      <c r="E24" s="7" t="str">
        <f>$E$5</f>
        <v>Static Change A Low 2025</v>
      </c>
      <c r="F24" s="7" t="s">
        <v>74</v>
      </c>
    </row>
    <row r="25" spans="3:6" ht="17.25" thickTop="1" x14ac:dyDescent="0.3">
      <c r="C25" s="1" t="s">
        <v>27</v>
      </c>
      <c r="D25" s="9">
        <v>20.670000076293945</v>
      </c>
      <c r="E25" s="26">
        <v>23.020000457763672</v>
      </c>
      <c r="F25" s="26">
        <f>E25-D25</f>
        <v>2.3500003814697266</v>
      </c>
    </row>
    <row r="26" spans="3:6" x14ac:dyDescent="0.3">
      <c r="C26" s="1" t="s">
        <v>60</v>
      </c>
      <c r="D26" s="9">
        <v>43.369998931884766</v>
      </c>
      <c r="E26" s="26">
        <v>43.6300048828125</v>
      </c>
      <c r="F26" s="26">
        <f t="shared" ref="F26:F43" si="2">E26-D26</f>
        <v>0.26000595092773438</v>
      </c>
    </row>
    <row r="27" spans="3:6" x14ac:dyDescent="0.3">
      <c r="C27" s="1" t="s">
        <v>28</v>
      </c>
      <c r="D27" s="9">
        <v>331.75</v>
      </c>
      <c r="E27" s="26">
        <v>361.05999755859375</v>
      </c>
      <c r="F27" s="26">
        <f t="shared" si="2"/>
        <v>29.30999755859375</v>
      </c>
    </row>
    <row r="28" spans="3:6" x14ac:dyDescent="0.3">
      <c r="C28" s="1" t="s">
        <v>29</v>
      </c>
      <c r="D28" s="9">
        <v>5.0199999809265137</v>
      </c>
      <c r="E28" s="26">
        <v>4.9500002861022949</v>
      </c>
      <c r="F28" s="26">
        <f t="shared" si="2"/>
        <v>-6.999969482421875E-2</v>
      </c>
    </row>
    <row r="29" spans="3:6" x14ac:dyDescent="0.3">
      <c r="C29" s="1" t="s">
        <v>30</v>
      </c>
      <c r="D29" s="9">
        <v>4.2300000190734863</v>
      </c>
      <c r="E29" s="26">
        <v>4.6100001335144043</v>
      </c>
      <c r="F29" s="26">
        <f t="shared" si="2"/>
        <v>0.38000011444091797</v>
      </c>
    </row>
    <row r="30" spans="3:6" x14ac:dyDescent="0.3">
      <c r="C30" s="1" t="s">
        <v>31</v>
      </c>
      <c r="D30" s="9">
        <v>526.15997314453125</v>
      </c>
      <c r="E30" s="26">
        <v>744.29998779296875</v>
      </c>
      <c r="F30" s="26">
        <f t="shared" si="2"/>
        <v>218.1400146484375</v>
      </c>
    </row>
    <row r="31" spans="3:6" x14ac:dyDescent="0.3">
      <c r="C31" s="1" t="s">
        <v>32</v>
      </c>
      <c r="D31" s="9">
        <v>364.66998291015625</v>
      </c>
      <c r="E31" s="26">
        <v>609.66998291015625</v>
      </c>
      <c r="F31" s="26">
        <f t="shared" si="2"/>
        <v>245</v>
      </c>
    </row>
    <row r="32" spans="3:6" x14ac:dyDescent="0.3">
      <c r="C32" s="1" t="s">
        <v>33</v>
      </c>
      <c r="D32" s="9">
        <v>7.0300002098083496</v>
      </c>
      <c r="E32" s="26">
        <v>7.1599998474121094</v>
      </c>
      <c r="F32" s="26">
        <f t="shared" si="2"/>
        <v>0.12999963760375977</v>
      </c>
    </row>
    <row r="33" spans="3:6" x14ac:dyDescent="0.3">
      <c r="C33" s="1" t="s">
        <v>34</v>
      </c>
      <c r="D33" s="9">
        <v>0.18999999761581421</v>
      </c>
      <c r="E33" s="26">
        <v>0.33000001311302185</v>
      </c>
      <c r="F33" s="26">
        <f t="shared" si="2"/>
        <v>0.14000001549720764</v>
      </c>
    </row>
    <row r="34" spans="3:6" x14ac:dyDescent="0.3">
      <c r="C34" s="1" t="s">
        <v>35</v>
      </c>
      <c r="D34" s="9">
        <v>1252.7099609375</v>
      </c>
      <c r="E34" s="26">
        <v>1731.02001953125</v>
      </c>
      <c r="F34" s="26">
        <f t="shared" si="2"/>
        <v>478.31005859375</v>
      </c>
    </row>
    <row r="35" spans="3:6" ht="17.25" thickBot="1" x14ac:dyDescent="0.35">
      <c r="C35" s="1" t="s">
        <v>36</v>
      </c>
      <c r="D35" s="9">
        <v>356.10000610351563</v>
      </c>
      <c r="E35" s="26">
        <v>485.97000122070313</v>
      </c>
      <c r="F35" s="26">
        <f t="shared" si="2"/>
        <v>129.8699951171875</v>
      </c>
    </row>
    <row r="36" spans="3:6" ht="18" thickTop="1" thickBot="1" x14ac:dyDescent="0.3">
      <c r="C36" s="19" t="s">
        <v>37</v>
      </c>
      <c r="D36" s="10">
        <v>2911.900146484375</v>
      </c>
      <c r="E36" s="10">
        <v>4015.72021484375</v>
      </c>
      <c r="F36" s="10">
        <f t="shared" si="2"/>
        <v>1103.820068359375</v>
      </c>
    </row>
    <row r="37" spans="3:6" ht="17.25" thickTop="1" x14ac:dyDescent="0.3">
      <c r="C37" s="1" t="s">
        <v>24</v>
      </c>
      <c r="D37" s="9">
        <v>995.14996337890625</v>
      </c>
      <c r="E37" s="26">
        <v>1023.3899536132813</v>
      </c>
      <c r="F37" s="26">
        <f t="shared" si="2"/>
        <v>28.239990234375</v>
      </c>
    </row>
    <row r="38" spans="3:6" ht="17.25" thickBot="1" x14ac:dyDescent="0.35">
      <c r="C38" s="1" t="s">
        <v>25</v>
      </c>
      <c r="D38" s="9">
        <v>371.760009765625</v>
      </c>
      <c r="E38" s="26">
        <v>359.68002319335938</v>
      </c>
      <c r="F38" s="26">
        <f t="shared" si="2"/>
        <v>-12.079986572265625</v>
      </c>
    </row>
    <row r="39" spans="3:6" ht="18" thickTop="1" thickBot="1" x14ac:dyDescent="0.3">
      <c r="C39" s="19" t="s">
        <v>26</v>
      </c>
      <c r="D39" s="10">
        <v>3535.300048828125</v>
      </c>
      <c r="E39" s="10">
        <v>4679.43017578125</v>
      </c>
      <c r="F39" s="10">
        <f t="shared" si="2"/>
        <v>1144.130126953125</v>
      </c>
    </row>
    <row r="40" spans="3:6" ht="17.25" thickTop="1" x14ac:dyDescent="0.3">
      <c r="C40" s="1" t="s">
        <v>75</v>
      </c>
      <c r="D40" s="9">
        <v>1644.1300048828125</v>
      </c>
      <c r="E40" s="26">
        <v>1650.97998046875</v>
      </c>
      <c r="F40" s="26">
        <f t="shared" si="2"/>
        <v>6.8499755859375</v>
      </c>
    </row>
    <row r="41" spans="3:6" x14ac:dyDescent="0.3">
      <c r="C41" s="1" t="s">
        <v>76</v>
      </c>
      <c r="D41" s="9">
        <v>21740.58984375</v>
      </c>
      <c r="E41" s="26">
        <v>21813.08984375</v>
      </c>
      <c r="F41" s="26">
        <f t="shared" si="2"/>
        <v>72.5</v>
      </c>
    </row>
    <row r="42" spans="3:6" ht="17.25" thickBot="1" x14ac:dyDescent="0.35">
      <c r="C42" s="1" t="s">
        <v>77</v>
      </c>
      <c r="D42" s="9">
        <v>3232</v>
      </c>
      <c r="E42" s="26">
        <v>3254.150146484375</v>
      </c>
      <c r="F42" s="26">
        <f t="shared" si="2"/>
        <v>22.150146484375</v>
      </c>
    </row>
    <row r="43" spans="3:6" ht="18" thickTop="1" thickBot="1" x14ac:dyDescent="0.3">
      <c r="C43" s="19" t="s">
        <v>38</v>
      </c>
      <c r="D43" s="11">
        <f>D36+D40+D41+D42</f>
        <v>29528.619995117188</v>
      </c>
      <c r="E43" s="11">
        <f>E36+E40+E41+E42</f>
        <v>30733.940185546875</v>
      </c>
      <c r="F43" s="11">
        <f t="shared" si="2"/>
        <v>1205.3201904296875</v>
      </c>
    </row>
    <row r="44" spans="3:6" ht="17.25" thickTop="1" x14ac:dyDescent="0.3">
      <c r="D44" s="13"/>
    </row>
    <row r="45" spans="3:6" x14ac:dyDescent="0.3">
      <c r="D45" s="13"/>
    </row>
    <row r="46" spans="3:6" x14ac:dyDescent="0.3">
      <c r="C46" s="25" t="s">
        <v>54</v>
      </c>
      <c r="D46" s="13"/>
    </row>
    <row r="47" spans="3:6" ht="17.25" thickBot="1" x14ac:dyDescent="0.35">
      <c r="C47" s="25"/>
      <c r="D47" s="13"/>
    </row>
    <row r="48" spans="3:6" s="5" customFormat="1" ht="18" thickTop="1" thickBot="1" x14ac:dyDescent="0.3">
      <c r="C48" s="19" t="s">
        <v>1</v>
      </c>
      <c r="D48" s="7" t="str">
        <f>$D$5</f>
        <v>Intermediate A Low 2025</v>
      </c>
      <c r="E48" s="7" t="str">
        <f>$E$5</f>
        <v>Static Change A Low 2025</v>
      </c>
      <c r="F48" s="7" t="s">
        <v>74</v>
      </c>
    </row>
    <row r="49" spans="3:6" s="5" customFormat="1" ht="17.25" thickTop="1" x14ac:dyDescent="0.25">
      <c r="C49" s="1" t="s">
        <v>27</v>
      </c>
      <c r="D49" s="9">
        <v>20077</v>
      </c>
      <c r="E49" s="9">
        <v>20031.138671875</v>
      </c>
      <c r="F49" s="9">
        <f>E49-D49</f>
        <v>-45.861328125</v>
      </c>
    </row>
    <row r="50" spans="3:6" s="5" customFormat="1" x14ac:dyDescent="0.25">
      <c r="C50" s="1" t="s">
        <v>60</v>
      </c>
      <c r="D50" s="9">
        <v>5005.34033203125</v>
      </c>
      <c r="E50" s="9">
        <v>5006</v>
      </c>
      <c r="F50" s="9">
        <f t="shared" ref="F50:F65" si="3">E50-D50</f>
        <v>0.65966796875</v>
      </c>
    </row>
    <row r="51" spans="3:6" s="5" customFormat="1" x14ac:dyDescent="0.25">
      <c r="C51" s="1" t="s">
        <v>28</v>
      </c>
      <c r="D51" s="9">
        <v>30774.619140625</v>
      </c>
      <c r="E51" s="9">
        <v>30434.87109375</v>
      </c>
      <c r="F51" s="9">
        <f t="shared" si="3"/>
        <v>-339.748046875</v>
      </c>
    </row>
    <row r="52" spans="3:6" s="5" customFormat="1" x14ac:dyDescent="0.25">
      <c r="C52" s="1" t="s">
        <v>29</v>
      </c>
      <c r="D52" s="9">
        <v>9403.060546875</v>
      </c>
      <c r="E52" s="9">
        <v>9383.3095703125</v>
      </c>
      <c r="F52" s="9">
        <f t="shared" si="3"/>
        <v>-19.7509765625</v>
      </c>
    </row>
    <row r="53" spans="3:6" s="5" customFormat="1" x14ac:dyDescent="0.25">
      <c r="C53" s="1" t="s">
        <v>30</v>
      </c>
      <c r="D53" s="9">
        <v>5512.759765625</v>
      </c>
      <c r="E53" s="9">
        <v>5506.77001953125</v>
      </c>
      <c r="F53" s="9">
        <f t="shared" si="3"/>
        <v>-5.98974609375</v>
      </c>
    </row>
    <row r="54" spans="3:6" s="5" customFormat="1" x14ac:dyDescent="0.25">
      <c r="C54" s="1" t="s">
        <v>31</v>
      </c>
      <c r="D54" s="9">
        <v>13810.869140625</v>
      </c>
      <c r="E54" s="9">
        <v>13542.240234375</v>
      </c>
      <c r="F54" s="9">
        <f t="shared" si="3"/>
        <v>-268.62890625</v>
      </c>
    </row>
    <row r="55" spans="3:6" s="5" customFormat="1" x14ac:dyDescent="0.25">
      <c r="C55" s="1" t="s">
        <v>32</v>
      </c>
      <c r="D55" s="9">
        <v>8544.3095703125</v>
      </c>
      <c r="E55" s="9">
        <v>9561.849609375</v>
      </c>
      <c r="F55" s="9">
        <f t="shared" si="3"/>
        <v>1017.5400390625</v>
      </c>
    </row>
    <row r="56" spans="3:6" s="5" customFormat="1" x14ac:dyDescent="0.25">
      <c r="C56" s="1" t="s">
        <v>33</v>
      </c>
      <c r="D56" s="9">
        <v>460.00997924804688</v>
      </c>
      <c r="E56" s="9">
        <v>460.78997802734375</v>
      </c>
      <c r="F56" s="9">
        <f t="shared" si="3"/>
        <v>0.779998779296875</v>
      </c>
    </row>
    <row r="57" spans="3:6" s="5" customFormat="1" x14ac:dyDescent="0.25">
      <c r="C57" s="1" t="s">
        <v>34</v>
      </c>
      <c r="D57" s="9">
        <v>98.420005798339844</v>
      </c>
      <c r="E57" s="9">
        <v>99.050003051757813</v>
      </c>
      <c r="F57" s="9">
        <f t="shared" si="3"/>
        <v>0.62999725341796875</v>
      </c>
    </row>
    <row r="58" spans="3:6" s="5" customFormat="1" x14ac:dyDescent="0.25">
      <c r="C58" s="1" t="s">
        <v>35</v>
      </c>
      <c r="D58" s="9">
        <v>22853.388671875</v>
      </c>
      <c r="E58" s="9">
        <v>21804.25</v>
      </c>
      <c r="F58" s="9">
        <f t="shared" si="3"/>
        <v>-1049.138671875</v>
      </c>
    </row>
    <row r="59" spans="3:6" s="5" customFormat="1" ht="17.25" thickBot="1" x14ac:dyDescent="0.3">
      <c r="C59" s="1" t="s">
        <v>36</v>
      </c>
      <c r="D59" s="9">
        <v>7481.0703125</v>
      </c>
      <c r="E59" s="9">
        <v>7267.2099609375</v>
      </c>
      <c r="F59" s="9">
        <f t="shared" si="3"/>
        <v>-213.8603515625</v>
      </c>
    </row>
    <row r="60" spans="3:6" s="5" customFormat="1" ht="18" thickTop="1" thickBot="1" x14ac:dyDescent="0.3">
      <c r="C60" s="14" t="s">
        <v>37</v>
      </c>
      <c r="D60" s="10">
        <v>124020.84375</v>
      </c>
      <c r="E60" s="10">
        <v>123097.46875</v>
      </c>
      <c r="F60" s="10">
        <f t="shared" si="3"/>
        <v>-923.375</v>
      </c>
    </row>
    <row r="61" spans="3:6" s="5" customFormat="1" ht="17.25" thickTop="1" x14ac:dyDescent="0.25">
      <c r="C61" s="15" t="s">
        <v>4</v>
      </c>
      <c r="D61" s="9">
        <v>135822.90625</v>
      </c>
      <c r="E61" s="24">
        <v>135900.109375</v>
      </c>
      <c r="F61" s="24">
        <f t="shared" si="3"/>
        <v>77.203125</v>
      </c>
    </row>
    <row r="62" spans="3:6" s="5" customFormat="1" x14ac:dyDescent="0.25">
      <c r="C62" s="15" t="s">
        <v>5</v>
      </c>
      <c r="D62" s="9">
        <v>832612.6875</v>
      </c>
      <c r="E62" s="24">
        <v>832738.5</v>
      </c>
      <c r="F62" s="24">
        <f t="shared" si="3"/>
        <v>125.8125</v>
      </c>
    </row>
    <row r="63" spans="3:6" s="5" customFormat="1" x14ac:dyDescent="0.25">
      <c r="C63" s="15" t="s">
        <v>6</v>
      </c>
      <c r="D63" s="9">
        <v>99373.7890625</v>
      </c>
      <c r="E63" s="24">
        <v>99688.65625</v>
      </c>
      <c r="F63" s="24">
        <f t="shared" si="3"/>
        <v>314.8671875</v>
      </c>
    </row>
    <row r="64" spans="3:6" s="5" customFormat="1" ht="17.25" thickBot="1" x14ac:dyDescent="0.3">
      <c r="C64" s="15" t="s">
        <v>39</v>
      </c>
      <c r="D64" s="9">
        <v>25958.419921875</v>
      </c>
      <c r="E64" s="24">
        <v>25957.390625</v>
      </c>
      <c r="F64" s="24">
        <f t="shared" si="3"/>
        <v>-1.029296875</v>
      </c>
    </row>
    <row r="65" spans="1:6" s="5" customFormat="1" ht="18" thickTop="1" thickBot="1" x14ac:dyDescent="0.3">
      <c r="C65" s="14" t="s">
        <v>38</v>
      </c>
      <c r="D65" s="11">
        <f>SUM(D60:D64)</f>
        <v>1217788.646484375</v>
      </c>
      <c r="E65" s="11">
        <f>SUM(E60:E64)</f>
        <v>1217382.125</v>
      </c>
      <c r="F65" s="11">
        <f t="shared" si="3"/>
        <v>-406.521484375</v>
      </c>
    </row>
    <row r="66" spans="1:6" ht="17.25" thickTop="1" x14ac:dyDescent="0.3">
      <c r="D66" s="13"/>
    </row>
    <row r="67" spans="1:6" s="6" customFormat="1" x14ac:dyDescent="0.3">
      <c r="C67" s="13"/>
      <c r="D67" s="13"/>
      <c r="E67" s="13"/>
      <c r="F67" s="13"/>
    </row>
    <row r="68" spans="1:6" x14ac:dyDescent="0.3">
      <c r="D68" s="13"/>
    </row>
    <row r="69" spans="1:6" x14ac:dyDescent="0.3">
      <c r="C69" s="25" t="s">
        <v>2</v>
      </c>
      <c r="D69" s="13"/>
    </row>
    <row r="70" spans="1:6" ht="17.25" thickBot="1" x14ac:dyDescent="0.35">
      <c r="C70" s="25"/>
      <c r="D70" s="13"/>
    </row>
    <row r="71" spans="1:6" s="5" customFormat="1" ht="18" thickTop="1" thickBot="1" x14ac:dyDescent="0.3">
      <c r="A71" s="4"/>
      <c r="C71" s="19" t="s">
        <v>11</v>
      </c>
      <c r="D71" s="7" t="str">
        <f>$D$5</f>
        <v>Intermediate A Low 2025</v>
      </c>
      <c r="E71" s="7" t="str">
        <f>$E$5</f>
        <v>Static Change A Low 2025</v>
      </c>
      <c r="F71" s="7" t="s">
        <v>74</v>
      </c>
    </row>
    <row r="72" spans="1:6" s="5" customFormat="1" ht="17.25" thickTop="1" x14ac:dyDescent="0.25">
      <c r="A72" s="4"/>
      <c r="C72" s="1" t="s">
        <v>16</v>
      </c>
      <c r="D72" s="9">
        <v>4047.119873046875</v>
      </c>
      <c r="E72" s="9">
        <v>4173.02978515625</v>
      </c>
      <c r="F72" s="9">
        <f>E72-D72</f>
        <v>125.909912109375</v>
      </c>
    </row>
    <row r="73" spans="1:6" s="5" customFormat="1" x14ac:dyDescent="0.25">
      <c r="A73" s="4"/>
      <c r="C73" s="1" t="s">
        <v>22</v>
      </c>
      <c r="D73" s="9">
        <v>2152.85009765625</v>
      </c>
      <c r="E73" s="9">
        <v>2207.219970703125</v>
      </c>
      <c r="F73" s="9">
        <f t="shared" ref="F73:F82" si="4">E73-D73</f>
        <v>54.369873046875</v>
      </c>
    </row>
    <row r="74" spans="1:6" s="5" customFormat="1" x14ac:dyDescent="0.25">
      <c r="A74" s="4"/>
      <c r="C74" s="1" t="s">
        <v>17</v>
      </c>
      <c r="D74" s="9">
        <v>3481.9501953125</v>
      </c>
      <c r="E74" s="9">
        <v>3561.35986328125</v>
      </c>
      <c r="F74" s="9">
        <f t="shared" si="4"/>
        <v>79.40966796875</v>
      </c>
    </row>
    <row r="75" spans="1:6" s="5" customFormat="1" x14ac:dyDescent="0.25">
      <c r="A75" s="4"/>
      <c r="C75" s="1" t="s">
        <v>3</v>
      </c>
      <c r="D75" s="9">
        <v>815.15997314453125</v>
      </c>
      <c r="E75" s="9">
        <v>949.02001953125</v>
      </c>
      <c r="F75" s="9">
        <f t="shared" si="4"/>
        <v>133.86004638671875</v>
      </c>
    </row>
    <row r="76" spans="1:6" s="5" customFormat="1" x14ac:dyDescent="0.25">
      <c r="A76" s="4"/>
      <c r="C76" s="1" t="s">
        <v>23</v>
      </c>
      <c r="D76" s="9">
        <v>-3458.9501953125</v>
      </c>
      <c r="E76" s="9">
        <v>-3310.690185546875</v>
      </c>
      <c r="F76" s="9">
        <f t="shared" si="4"/>
        <v>148.260009765625</v>
      </c>
    </row>
    <row r="77" spans="1:6" s="5" customFormat="1" x14ac:dyDescent="0.25">
      <c r="A77" s="4"/>
      <c r="C77" s="1" t="s">
        <v>18</v>
      </c>
      <c r="D77" s="9">
        <v>1294.969970703125</v>
      </c>
      <c r="E77" s="9">
        <v>1388.35009765625</v>
      </c>
      <c r="F77" s="9">
        <f t="shared" si="4"/>
        <v>93.380126953125</v>
      </c>
    </row>
    <row r="78" spans="1:6" s="5" customFormat="1" x14ac:dyDescent="0.25">
      <c r="A78" s="4"/>
      <c r="C78" s="1" t="s">
        <v>40</v>
      </c>
      <c r="D78" s="9">
        <v>199.09001159667969</v>
      </c>
      <c r="E78" s="9">
        <v>309.27999877929688</v>
      </c>
      <c r="F78" s="9">
        <f t="shared" si="4"/>
        <v>110.18998718261719</v>
      </c>
    </row>
    <row r="79" spans="1:6" s="5" customFormat="1" x14ac:dyDescent="0.25">
      <c r="A79" s="4"/>
      <c r="C79" s="1" t="s">
        <v>19</v>
      </c>
      <c r="D79" s="9">
        <v>-982.32000732421875</v>
      </c>
      <c r="E79" s="9">
        <v>-850.40997314453125</v>
      </c>
      <c r="F79" s="9">
        <f t="shared" si="4"/>
        <v>131.9100341796875</v>
      </c>
    </row>
    <row r="80" spans="1:6" s="5" customFormat="1" x14ac:dyDescent="0.25">
      <c r="A80" s="4"/>
      <c r="C80" s="1" t="s">
        <v>20</v>
      </c>
      <c r="D80" s="9">
        <v>10329.98046875</v>
      </c>
      <c r="E80" s="9">
        <v>10330.1298828125</v>
      </c>
      <c r="F80" s="9">
        <f t="shared" si="4"/>
        <v>0.1494140625</v>
      </c>
    </row>
    <row r="81" spans="1:6" s="5" customFormat="1" ht="17.25" thickBot="1" x14ac:dyDescent="0.3">
      <c r="A81" s="4"/>
      <c r="C81" s="1" t="s">
        <v>21</v>
      </c>
      <c r="D81" s="9">
        <v>1002.8099975585938</v>
      </c>
      <c r="E81" s="9">
        <v>1002.8699951171875</v>
      </c>
      <c r="F81" s="9">
        <f t="shared" si="4"/>
        <v>5.999755859375E-2</v>
      </c>
    </row>
    <row r="82" spans="1:6" s="5" customFormat="1" ht="18" thickTop="1" thickBot="1" x14ac:dyDescent="0.3">
      <c r="A82" s="4"/>
      <c r="C82" s="19" t="s">
        <v>7</v>
      </c>
      <c r="D82" s="10">
        <v>18882.66015625</v>
      </c>
      <c r="E82" s="10">
        <v>19760.16015625</v>
      </c>
      <c r="F82" s="10">
        <f t="shared" si="4"/>
        <v>877.5</v>
      </c>
    </row>
    <row r="83" spans="1:6" ht="17.25" thickTop="1" x14ac:dyDescent="0.3">
      <c r="D83" s="13"/>
    </row>
    <row r="84" spans="1:6" x14ac:dyDescent="0.3">
      <c r="D84" s="13"/>
    </row>
    <row r="85" spans="1:6" x14ac:dyDescent="0.3">
      <c r="D85" s="13"/>
    </row>
    <row r="86" spans="1:6" x14ac:dyDescent="0.3">
      <c r="D86" s="13"/>
    </row>
    <row r="87" spans="1:6" x14ac:dyDescent="0.3">
      <c r="D87" s="13"/>
    </row>
    <row r="88" spans="1:6" x14ac:dyDescent="0.3">
      <c r="C88" s="25" t="s">
        <v>8</v>
      </c>
      <c r="D88" s="13"/>
    </row>
    <row r="89" spans="1:6" ht="17.25" thickBot="1" x14ac:dyDescent="0.35">
      <c r="C89" s="25"/>
      <c r="D89" s="13"/>
    </row>
    <row r="90" spans="1:6" s="5" customFormat="1" ht="18" thickTop="1" thickBot="1" x14ac:dyDescent="0.3">
      <c r="C90" s="19" t="s">
        <v>9</v>
      </c>
      <c r="D90" s="7" t="str">
        <f>$D$5</f>
        <v>Intermediate A Low 2025</v>
      </c>
      <c r="E90" s="7" t="str">
        <f>$E$5</f>
        <v>Static Change A Low 2025</v>
      </c>
      <c r="F90" s="7" t="s">
        <v>74</v>
      </c>
    </row>
    <row r="91" spans="1:6" s="5" customFormat="1" ht="17.25" thickTop="1" x14ac:dyDescent="0.25">
      <c r="C91" s="1" t="s">
        <v>27</v>
      </c>
      <c r="D91" s="9">
        <v>678.1300048828125</v>
      </c>
      <c r="E91" s="9">
        <v>975.6300048828125</v>
      </c>
      <c r="F91" s="9">
        <f>E91-D91</f>
        <v>297.5</v>
      </c>
    </row>
    <row r="92" spans="1:6" s="5" customFormat="1" x14ac:dyDescent="0.25">
      <c r="C92" s="1" t="s">
        <v>60</v>
      </c>
      <c r="D92" s="9">
        <v>175.24000549316406</v>
      </c>
      <c r="E92" s="9">
        <v>250.92001342773438</v>
      </c>
      <c r="F92" s="9">
        <f t="shared" ref="F92:F102" si="5">E92-D92</f>
        <v>75.680007934570313</v>
      </c>
    </row>
    <row r="93" spans="1:6" s="5" customFormat="1" x14ac:dyDescent="0.25">
      <c r="C93" s="1" t="s">
        <v>28</v>
      </c>
      <c r="D93" s="9">
        <v>1092.030029296875</v>
      </c>
      <c r="E93" s="9">
        <v>1536.1500244140625</v>
      </c>
      <c r="F93" s="9">
        <f t="shared" si="5"/>
        <v>444.1199951171875</v>
      </c>
    </row>
    <row r="94" spans="1:6" s="5" customFormat="1" x14ac:dyDescent="0.25">
      <c r="C94" s="1" t="s">
        <v>29</v>
      </c>
      <c r="D94" s="9">
        <v>328.27001953125</v>
      </c>
      <c r="E94" s="9">
        <v>466.39996337890625</v>
      </c>
      <c r="F94" s="9">
        <f t="shared" si="5"/>
        <v>138.12994384765625</v>
      </c>
    </row>
    <row r="95" spans="1:6" s="5" customFormat="1" x14ac:dyDescent="0.25">
      <c r="C95" s="1" t="s">
        <v>30</v>
      </c>
      <c r="D95" s="9">
        <v>201.52999877929688</v>
      </c>
      <c r="E95" s="9">
        <v>285.85000610351563</v>
      </c>
      <c r="F95" s="9">
        <f t="shared" si="5"/>
        <v>84.32000732421875</v>
      </c>
    </row>
    <row r="96" spans="1:6" s="5" customFormat="1" x14ac:dyDescent="0.25">
      <c r="C96" s="1" t="s">
        <v>31</v>
      </c>
      <c r="D96" s="9">
        <v>691.08001708984375</v>
      </c>
      <c r="E96" s="9">
        <v>948.3599853515625</v>
      </c>
      <c r="F96" s="9">
        <f t="shared" si="5"/>
        <v>257.27996826171875</v>
      </c>
    </row>
    <row r="97" spans="3:6" s="5" customFormat="1" x14ac:dyDescent="0.25">
      <c r="C97" s="1" t="s">
        <v>32</v>
      </c>
      <c r="D97" s="9">
        <v>407.66998291015625</v>
      </c>
      <c r="E97" s="9">
        <v>647.01995849609375</v>
      </c>
      <c r="F97" s="9">
        <f t="shared" si="5"/>
        <v>239.3499755859375</v>
      </c>
    </row>
    <row r="98" spans="3:6" s="5" customFormat="1" x14ac:dyDescent="0.25">
      <c r="C98" s="1" t="s">
        <v>33</v>
      </c>
      <c r="D98" s="9">
        <v>22.809999465942383</v>
      </c>
      <c r="E98" s="9">
        <v>31.290000915527344</v>
      </c>
      <c r="F98" s="9">
        <f t="shared" si="5"/>
        <v>8.4800014495849609</v>
      </c>
    </row>
    <row r="99" spans="3:6" s="5" customFormat="1" x14ac:dyDescent="0.25">
      <c r="C99" s="1" t="s">
        <v>34</v>
      </c>
      <c r="D99" s="9">
        <v>5.1500000953674316</v>
      </c>
      <c r="E99" s="9">
        <v>7.0100002288818359</v>
      </c>
      <c r="F99" s="9">
        <f t="shared" si="5"/>
        <v>1.8600001335144043</v>
      </c>
    </row>
    <row r="100" spans="3:6" s="5" customFormat="1" x14ac:dyDescent="0.25">
      <c r="C100" s="1" t="s">
        <v>35</v>
      </c>
      <c r="D100" s="9">
        <v>1199.3299560546875</v>
      </c>
      <c r="E100" s="9">
        <v>1594.179931640625</v>
      </c>
      <c r="F100" s="9">
        <f t="shared" si="5"/>
        <v>394.8499755859375</v>
      </c>
    </row>
    <row r="101" spans="3:6" s="5" customFormat="1" ht="17.25" thickBot="1" x14ac:dyDescent="0.3">
      <c r="C101" s="1" t="s">
        <v>36</v>
      </c>
      <c r="D101" s="9">
        <v>412.60000610351563</v>
      </c>
      <c r="E101" s="9">
        <v>554.59002685546875</v>
      </c>
      <c r="F101" s="9">
        <f t="shared" si="5"/>
        <v>141.99002075195313</v>
      </c>
    </row>
    <row r="102" spans="3:6" s="5" customFormat="1" ht="18" thickTop="1" thickBot="1" x14ac:dyDescent="0.3">
      <c r="C102" s="19" t="s">
        <v>37</v>
      </c>
      <c r="D102" s="11">
        <v>5213.84033203125</v>
      </c>
      <c r="E102" s="11">
        <v>7297.3994140625</v>
      </c>
      <c r="F102" s="10">
        <f t="shared" si="5"/>
        <v>2083.55908203125</v>
      </c>
    </row>
    <row r="103" spans="3:6" s="5" customFormat="1" ht="17.25" thickTop="1" x14ac:dyDescent="0.25">
      <c r="C103" s="3"/>
      <c r="D103" s="27"/>
      <c r="E103" s="27"/>
      <c r="F103" s="27"/>
    </row>
    <row r="104" spans="3:6" s="5" customFormat="1" x14ac:dyDescent="0.25">
      <c r="C104" s="3"/>
      <c r="D104" s="27"/>
      <c r="E104" s="27"/>
      <c r="F104" s="27"/>
    </row>
    <row r="105" spans="3:6" s="5" customFormat="1" x14ac:dyDescent="0.25">
      <c r="C105" s="3"/>
      <c r="D105" s="27"/>
      <c r="E105" s="27"/>
      <c r="F105" s="27"/>
    </row>
    <row r="106" spans="3:6" s="5" customFormat="1" x14ac:dyDescent="0.25">
      <c r="C106" s="3"/>
      <c r="D106" s="27"/>
      <c r="E106" s="27"/>
      <c r="F106" s="27"/>
    </row>
    <row r="107" spans="3:6" s="5" customFormat="1" x14ac:dyDescent="0.25">
      <c r="C107" s="3"/>
      <c r="D107" s="27"/>
      <c r="E107" s="27"/>
      <c r="F107" s="27"/>
    </row>
    <row r="108" spans="3:6" x14ac:dyDescent="0.3">
      <c r="C108" s="25" t="s">
        <v>87</v>
      </c>
      <c r="D108" s="13"/>
    </row>
    <row r="109" spans="3:6" x14ac:dyDescent="0.3">
      <c r="D109" s="13"/>
    </row>
    <row r="110" spans="3:6" ht="17.25" thickBot="1" x14ac:dyDescent="0.35">
      <c r="D110" s="13"/>
    </row>
    <row r="111" spans="3:6" s="5" customFormat="1" ht="18" thickTop="1" thickBot="1" x14ac:dyDescent="0.3">
      <c r="C111" s="19" t="s">
        <v>10</v>
      </c>
      <c r="D111" s="7" t="str">
        <f>$D$5</f>
        <v>Intermediate A Low 2025</v>
      </c>
      <c r="E111" s="7" t="str">
        <f>$E$5</f>
        <v>Static Change A Low 2025</v>
      </c>
      <c r="F111" s="7" t="s">
        <v>74</v>
      </c>
    </row>
    <row r="112" spans="3:6" s="5" customFormat="1" ht="17.25" thickTop="1" x14ac:dyDescent="0.25">
      <c r="C112" s="1" t="s">
        <v>27</v>
      </c>
      <c r="D112" s="9">
        <v>459.02001953125</v>
      </c>
      <c r="E112" s="9">
        <v>663.5599365234375</v>
      </c>
      <c r="F112" s="9">
        <f>E112-D112</f>
        <v>204.5399169921875</v>
      </c>
    </row>
    <row r="113" spans="3:6" s="5" customFormat="1" x14ac:dyDescent="0.25">
      <c r="C113" s="1" t="s">
        <v>60</v>
      </c>
      <c r="D113" s="9">
        <v>308.9100341796875</v>
      </c>
      <c r="E113" s="9">
        <v>444.8800048828125</v>
      </c>
      <c r="F113" s="9">
        <f t="shared" ref="F113:F123" si="6">E113-D113</f>
        <v>135.969970703125</v>
      </c>
    </row>
    <row r="114" spans="3:6" s="5" customFormat="1" x14ac:dyDescent="0.25">
      <c r="C114" s="1" t="s">
        <v>28</v>
      </c>
      <c r="D114" s="9">
        <v>513.8499755859375</v>
      </c>
      <c r="E114" s="9">
        <v>735.44000244140625</v>
      </c>
      <c r="F114" s="9">
        <f t="shared" si="6"/>
        <v>221.59002685546875</v>
      </c>
    </row>
    <row r="115" spans="3:6" s="5" customFormat="1" x14ac:dyDescent="0.25">
      <c r="C115" s="1" t="s">
        <v>29</v>
      </c>
      <c r="D115" s="9">
        <v>210.15000915527344</v>
      </c>
      <c r="E115" s="9">
        <v>299.1099853515625</v>
      </c>
      <c r="F115" s="9">
        <f t="shared" si="6"/>
        <v>88.959976196289063</v>
      </c>
    </row>
    <row r="116" spans="3:6" s="5" customFormat="1" x14ac:dyDescent="0.25">
      <c r="C116" s="1" t="s">
        <v>30</v>
      </c>
      <c r="D116" s="9">
        <v>228.55999755859375</v>
      </c>
      <c r="E116" s="9">
        <v>324.89999389648438</v>
      </c>
      <c r="F116" s="9">
        <f t="shared" si="6"/>
        <v>96.339996337890625</v>
      </c>
    </row>
    <row r="117" spans="3:6" s="5" customFormat="1" x14ac:dyDescent="0.25">
      <c r="C117" s="1" t="s">
        <v>31</v>
      </c>
      <c r="D117" s="9">
        <v>530.08001708984375</v>
      </c>
      <c r="E117" s="9">
        <v>725.0899658203125</v>
      </c>
      <c r="F117" s="9">
        <f t="shared" si="6"/>
        <v>195.00994873046875</v>
      </c>
    </row>
    <row r="118" spans="3:6" s="5" customFormat="1" x14ac:dyDescent="0.25">
      <c r="C118" s="1" t="s">
        <v>32</v>
      </c>
      <c r="D118" s="9">
        <v>439.55999755859375</v>
      </c>
      <c r="E118" s="9">
        <v>606.85003662109375</v>
      </c>
      <c r="F118" s="9">
        <f t="shared" si="6"/>
        <v>167.2900390625</v>
      </c>
    </row>
    <row r="119" spans="3:6" s="5" customFormat="1" x14ac:dyDescent="0.25">
      <c r="C119" s="1" t="s">
        <v>33</v>
      </c>
      <c r="D119" s="9">
        <v>134.27999877929688</v>
      </c>
      <c r="E119" s="9">
        <v>184.86000061035156</v>
      </c>
      <c r="F119" s="9">
        <f t="shared" si="6"/>
        <v>50.580001831054688</v>
      </c>
    </row>
    <row r="120" spans="3:6" s="5" customFormat="1" x14ac:dyDescent="0.25">
      <c r="C120" s="1" t="s">
        <v>34</v>
      </c>
      <c r="D120" s="9">
        <v>278.25</v>
      </c>
      <c r="E120" s="9">
        <v>384.36001586914063</v>
      </c>
      <c r="F120" s="9">
        <f t="shared" si="6"/>
        <v>106.11001586914063</v>
      </c>
    </row>
    <row r="121" spans="3:6" s="5" customFormat="1" x14ac:dyDescent="0.25">
      <c r="C121" s="1" t="s">
        <v>35</v>
      </c>
      <c r="D121" s="9">
        <v>2503.440185546875</v>
      </c>
      <c r="E121" s="9">
        <v>3467.159912109375</v>
      </c>
      <c r="F121" s="9">
        <f t="shared" si="6"/>
        <v>963.7197265625</v>
      </c>
    </row>
    <row r="122" spans="3:6" s="5" customFormat="1" ht="17.25" thickBot="1" x14ac:dyDescent="0.3">
      <c r="C122" s="1" t="s">
        <v>36</v>
      </c>
      <c r="D122" s="9">
        <v>1028.010009765625</v>
      </c>
      <c r="E122" s="9">
        <v>1408.9700927734375</v>
      </c>
      <c r="F122" s="9">
        <f t="shared" si="6"/>
        <v>380.9600830078125</v>
      </c>
    </row>
    <row r="123" spans="3:6" s="5" customFormat="1" ht="18" thickTop="1" thickBot="1" x14ac:dyDescent="0.3">
      <c r="C123" s="19" t="s">
        <v>37</v>
      </c>
      <c r="D123" s="11">
        <v>6634.1103515625</v>
      </c>
      <c r="E123" s="11">
        <v>9245.1796875</v>
      </c>
      <c r="F123" s="10">
        <f t="shared" si="6"/>
        <v>2611.0693359375</v>
      </c>
    </row>
    <row r="124" spans="3:6" ht="17.25" thickTop="1" x14ac:dyDescent="0.3">
      <c r="D124" s="13"/>
    </row>
    <row r="125" spans="3:6" x14ac:dyDescent="0.3">
      <c r="D125" s="13"/>
    </row>
    <row r="126" spans="3:6" x14ac:dyDescent="0.3">
      <c r="D126" s="13"/>
    </row>
    <row r="127" spans="3:6" x14ac:dyDescent="0.3">
      <c r="C127" s="25"/>
      <c r="D127" s="13"/>
    </row>
    <row r="128" spans="3:6" x14ac:dyDescent="0.3">
      <c r="C128" s="25" t="s">
        <v>13</v>
      </c>
      <c r="D128" s="13"/>
    </row>
    <row r="129" spans="3:6" ht="17.25" thickBot="1" x14ac:dyDescent="0.35">
      <c r="C129" s="25"/>
      <c r="D129" s="13"/>
    </row>
    <row r="130" spans="3:6" s="5" customFormat="1" ht="18" thickTop="1" thickBot="1" x14ac:dyDescent="0.3">
      <c r="C130" s="19" t="s">
        <v>12</v>
      </c>
      <c r="D130" s="7" t="str">
        <f>$D$5</f>
        <v>Intermediate A Low 2025</v>
      </c>
      <c r="E130" s="7" t="str">
        <f>$E$5</f>
        <v>Static Change A Low 2025</v>
      </c>
      <c r="F130" s="7" t="s">
        <v>74</v>
      </c>
    </row>
    <row r="131" spans="3:6" s="5" customFormat="1" ht="17.25" thickTop="1" x14ac:dyDescent="0.25">
      <c r="C131" s="1" t="s">
        <v>27</v>
      </c>
      <c r="D131" s="22">
        <v>33.895250684931547</v>
      </c>
      <c r="E131" s="22">
        <v>48.680135388127979</v>
      </c>
      <c r="F131" s="22">
        <f>E131-D131</f>
        <v>14.784884703196433</v>
      </c>
    </row>
    <row r="132" spans="3:6" s="5" customFormat="1" x14ac:dyDescent="0.25">
      <c r="C132" s="1" t="s">
        <v>60</v>
      </c>
      <c r="D132" s="22">
        <v>35.158117237442795</v>
      </c>
      <c r="E132" s="22">
        <v>50.251143150685266</v>
      </c>
      <c r="F132" s="22">
        <f t="shared" ref="F132:F142" si="7">E132-D132</f>
        <v>15.093025913242471</v>
      </c>
    </row>
    <row r="133" spans="3:6" s="5" customFormat="1" x14ac:dyDescent="0.25">
      <c r="C133" s="1" t="s">
        <v>28</v>
      </c>
      <c r="D133" s="22">
        <v>36.684619178082229</v>
      </c>
      <c r="E133" s="22">
        <v>52.225736529680155</v>
      </c>
      <c r="F133" s="22">
        <f t="shared" si="7"/>
        <v>15.541117351597926</v>
      </c>
    </row>
    <row r="134" spans="3:6" s="5" customFormat="1" x14ac:dyDescent="0.25">
      <c r="C134" s="1" t="s">
        <v>29</v>
      </c>
      <c r="D134" s="22">
        <v>35.729883904109464</v>
      </c>
      <c r="E134" s="22">
        <v>50.77985970319618</v>
      </c>
      <c r="F134" s="22">
        <f t="shared" si="7"/>
        <v>15.049975799086717</v>
      </c>
    </row>
    <row r="135" spans="3:6" s="5" customFormat="1" x14ac:dyDescent="0.25">
      <c r="C135" s="1" t="s">
        <v>30</v>
      </c>
      <c r="D135" s="22">
        <v>37.979052739725979</v>
      </c>
      <c r="E135" s="22">
        <v>53.735073173515865</v>
      </c>
      <c r="F135" s="22">
        <f t="shared" si="7"/>
        <v>15.756020433789885</v>
      </c>
    </row>
    <row r="136" spans="3:6" s="5" customFormat="1" x14ac:dyDescent="0.25">
      <c r="C136" s="1" t="s">
        <v>31</v>
      </c>
      <c r="D136" s="22">
        <v>49.412774200913312</v>
      </c>
      <c r="E136" s="22">
        <v>67.53217511415518</v>
      </c>
      <c r="F136" s="22">
        <f t="shared" si="7"/>
        <v>18.119400913241869</v>
      </c>
    </row>
    <row r="137" spans="3:6" s="5" customFormat="1" x14ac:dyDescent="0.25">
      <c r="C137" s="1" t="s">
        <v>32</v>
      </c>
      <c r="D137" s="22">
        <v>49.357414383561661</v>
      </c>
      <c r="E137" s="22">
        <v>67.777638242009047</v>
      </c>
      <c r="F137" s="22">
        <f t="shared" si="7"/>
        <v>18.420223858447386</v>
      </c>
    </row>
    <row r="138" spans="3:6" s="5" customFormat="1" x14ac:dyDescent="0.25">
      <c r="C138" s="1" t="s">
        <v>33</v>
      </c>
      <c r="D138" s="22">
        <v>49.915924885844753</v>
      </c>
      <c r="E138" s="22">
        <v>68.518999315068328</v>
      </c>
      <c r="F138" s="22">
        <f t="shared" si="7"/>
        <v>18.603074429223575</v>
      </c>
    </row>
    <row r="139" spans="3:6" s="5" customFormat="1" x14ac:dyDescent="0.25">
      <c r="C139" s="1" t="s">
        <v>34</v>
      </c>
      <c r="D139" s="22">
        <v>50.032065867579902</v>
      </c>
      <c r="E139" s="22">
        <v>68.68440821917828</v>
      </c>
      <c r="F139" s="22">
        <f t="shared" si="7"/>
        <v>18.652342351598378</v>
      </c>
    </row>
    <row r="140" spans="3:6" s="5" customFormat="1" x14ac:dyDescent="0.25">
      <c r="C140" s="1" t="s">
        <v>35</v>
      </c>
      <c r="D140" s="22">
        <v>50.776396917808128</v>
      </c>
      <c r="E140" s="22">
        <v>69.819830707762804</v>
      </c>
      <c r="F140" s="22">
        <f t="shared" si="7"/>
        <v>19.043433789954676</v>
      </c>
    </row>
    <row r="141" spans="3:6" s="5" customFormat="1" ht="17.25" thickBot="1" x14ac:dyDescent="0.3">
      <c r="C141" s="2" t="s">
        <v>36</v>
      </c>
      <c r="D141" s="22">
        <v>52.781928652967792</v>
      </c>
      <c r="E141" s="22">
        <v>71.866638698629956</v>
      </c>
      <c r="F141" s="22">
        <f t="shared" si="7"/>
        <v>19.084710045662163</v>
      </c>
    </row>
    <row r="142" spans="3:6" s="5" customFormat="1" ht="18" thickTop="1" thickBot="1" x14ac:dyDescent="0.3">
      <c r="C142" s="19" t="s">
        <v>63</v>
      </c>
      <c r="D142" s="23">
        <f t="shared" ref="D142:E142" si="8">AVERAGE(D131:D141)</f>
        <v>43.79303896845159</v>
      </c>
      <c r="E142" s="23">
        <f t="shared" si="8"/>
        <v>60.897421658364458</v>
      </c>
      <c r="F142" s="23">
        <f t="shared" si="7"/>
        <v>17.104382689912867</v>
      </c>
    </row>
    <row r="143" spans="3:6" s="5" customFormat="1" ht="17.25" thickTop="1" x14ac:dyDescent="0.25">
      <c r="C143" s="1"/>
      <c r="D143" s="27"/>
      <c r="E143" s="27"/>
      <c r="F143" s="27"/>
    </row>
    <row r="144" spans="3:6" s="5" customFormat="1" x14ac:dyDescent="0.25">
      <c r="C144" s="1"/>
      <c r="D144" s="27"/>
      <c r="E144" s="27"/>
      <c r="F144" s="27"/>
    </row>
    <row r="145" spans="3:6" x14ac:dyDescent="0.3">
      <c r="D145" s="13"/>
    </row>
    <row r="146" spans="3:6" x14ac:dyDescent="0.3">
      <c r="D146" s="13"/>
    </row>
    <row r="147" spans="3:6" x14ac:dyDescent="0.3">
      <c r="D147" s="13"/>
    </row>
    <row r="148" spans="3:6" ht="18" x14ac:dyDescent="0.35">
      <c r="C148" s="25" t="s">
        <v>78</v>
      </c>
      <c r="D148" s="13"/>
    </row>
    <row r="149" spans="3:6" ht="17.25" thickBot="1" x14ac:dyDescent="0.35">
      <c r="C149" s="25"/>
      <c r="D149" s="13"/>
    </row>
    <row r="150" spans="3:6" s="5" customFormat="1" ht="19.5" thickTop="1" thickBot="1" x14ac:dyDescent="0.3">
      <c r="C150" s="19" t="s">
        <v>43</v>
      </c>
      <c r="D150" s="7" t="str">
        <f>$D$5</f>
        <v>Intermediate A Low 2025</v>
      </c>
      <c r="E150" s="7" t="str">
        <f>$E$5</f>
        <v>Static Change A Low 2025</v>
      </c>
      <c r="F150" s="7" t="s">
        <v>74</v>
      </c>
    </row>
    <row r="151" spans="3:6" s="5" customFormat="1" ht="17.25" thickTop="1" x14ac:dyDescent="0.25">
      <c r="C151" s="1" t="s">
        <v>27</v>
      </c>
      <c r="D151" s="8">
        <v>87.69000244140625</v>
      </c>
      <c r="E151" s="8">
        <v>87.520004272460938</v>
      </c>
      <c r="F151" s="8">
        <f>E151-D151</f>
        <v>-0.1699981689453125</v>
      </c>
    </row>
    <row r="152" spans="3:6" s="5" customFormat="1" x14ac:dyDescent="0.25">
      <c r="C152" s="1" t="s">
        <v>60</v>
      </c>
      <c r="D152" s="8">
        <v>7.0000000298023224E-2</v>
      </c>
      <c r="E152" s="8">
        <v>5.9999994933605194E-2</v>
      </c>
      <c r="F152" s="8">
        <f t="shared" ref="F152:F162" si="9">E152-D152</f>
        <v>-1.000000536441803E-2</v>
      </c>
    </row>
    <row r="153" spans="3:6" s="5" customFormat="1" x14ac:dyDescent="0.25">
      <c r="C153" s="1" t="s">
        <v>28</v>
      </c>
      <c r="D153" s="8">
        <v>240.15000915527344</v>
      </c>
      <c r="E153" s="8">
        <v>70.169998168945313</v>
      </c>
      <c r="F153" s="8">
        <f t="shared" si="9"/>
        <v>-169.98001098632813</v>
      </c>
    </row>
    <row r="154" spans="3:6" s="5" customFormat="1" x14ac:dyDescent="0.25">
      <c r="C154" s="1" t="s">
        <v>29</v>
      </c>
      <c r="D154" s="8">
        <v>0.18000000715255737</v>
      </c>
      <c r="E154" s="8">
        <v>0.11999999731779099</v>
      </c>
      <c r="F154" s="8">
        <f t="shared" si="9"/>
        <v>-6.0000009834766388E-2</v>
      </c>
    </row>
    <row r="155" spans="3:6" s="5" customFormat="1" x14ac:dyDescent="0.25">
      <c r="C155" s="1" t="s">
        <v>30</v>
      </c>
      <c r="D155" s="8">
        <v>0.12000000476837158</v>
      </c>
      <c r="E155" s="8">
        <v>8.999999612569809E-2</v>
      </c>
      <c r="F155" s="8">
        <f t="shared" si="9"/>
        <v>-3.0000008642673492E-2</v>
      </c>
    </row>
    <row r="156" spans="3:6" s="5" customFormat="1" x14ac:dyDescent="0.25">
      <c r="C156" s="1" t="s">
        <v>31</v>
      </c>
      <c r="D156" s="8">
        <v>320.4100341796875</v>
      </c>
      <c r="E156" s="8">
        <v>319.77001953125</v>
      </c>
      <c r="F156" s="8">
        <f t="shared" si="9"/>
        <v>-0.6400146484375</v>
      </c>
    </row>
    <row r="157" spans="3:6" s="5" customFormat="1" x14ac:dyDescent="0.25">
      <c r="C157" s="1" t="s">
        <v>32</v>
      </c>
      <c r="D157" s="8">
        <v>35.049999237060547</v>
      </c>
      <c r="E157" s="8">
        <v>37.279998779296875</v>
      </c>
      <c r="F157" s="8">
        <f t="shared" si="9"/>
        <v>2.2299995422363281</v>
      </c>
    </row>
    <row r="158" spans="3:6" s="5" customFormat="1" x14ac:dyDescent="0.25">
      <c r="C158" s="1" t="s">
        <v>33</v>
      </c>
      <c r="D158" s="8">
        <v>331.95999145507813</v>
      </c>
      <c r="E158" s="8">
        <v>331.95999145507813</v>
      </c>
      <c r="F158" s="8">
        <f t="shared" si="9"/>
        <v>0</v>
      </c>
    </row>
    <row r="159" spans="3:6" s="5" customFormat="1" x14ac:dyDescent="0.25">
      <c r="C159" s="1" t="s">
        <v>34</v>
      </c>
      <c r="D159" s="8">
        <v>2.9999999329447746E-2</v>
      </c>
      <c r="E159" s="8">
        <v>2.9999999329447746E-2</v>
      </c>
      <c r="F159" s="8">
        <f t="shared" si="9"/>
        <v>0</v>
      </c>
    </row>
    <row r="160" spans="3:6" s="5" customFormat="1" x14ac:dyDescent="0.25">
      <c r="C160" s="1" t="s">
        <v>35</v>
      </c>
      <c r="D160" s="8">
        <v>56.400001525878906</v>
      </c>
      <c r="E160" s="8">
        <v>53.380001068115234</v>
      </c>
      <c r="F160" s="8">
        <f t="shared" si="9"/>
        <v>-3.0200004577636719</v>
      </c>
    </row>
    <row r="161" spans="3:6" s="5" customFormat="1" ht="17.25" thickBot="1" x14ac:dyDescent="0.3">
      <c r="C161" s="1" t="s">
        <v>36</v>
      </c>
      <c r="D161" s="8">
        <v>360.8800048828125</v>
      </c>
      <c r="E161" s="8">
        <v>360.30001831054688</v>
      </c>
      <c r="F161" s="8">
        <f t="shared" si="9"/>
        <v>-0.579986572265625</v>
      </c>
    </row>
    <row r="162" spans="3:6" s="5" customFormat="1" ht="18" thickTop="1" thickBot="1" x14ac:dyDescent="0.3">
      <c r="C162" s="19" t="s">
        <v>37</v>
      </c>
      <c r="D162" s="17">
        <v>1432.9400634765625</v>
      </c>
      <c r="E162" s="17">
        <v>1260.679931640625</v>
      </c>
      <c r="F162" s="17">
        <f t="shared" si="9"/>
        <v>-172.2601318359375</v>
      </c>
    </row>
    <row r="163" spans="3:6" ht="17.25" thickTop="1" x14ac:dyDescent="0.3">
      <c r="D163" s="13"/>
    </row>
    <row r="164" spans="3:6" x14ac:dyDescent="0.3">
      <c r="D164" s="13"/>
    </row>
    <row r="165" spans="3:6" x14ac:dyDescent="0.3">
      <c r="D165" s="13"/>
    </row>
    <row r="166" spans="3:6" x14ac:dyDescent="0.3">
      <c r="D166" s="13"/>
    </row>
    <row r="167" spans="3:6" ht="18" x14ac:dyDescent="0.35">
      <c r="C167" s="25" t="s">
        <v>79</v>
      </c>
      <c r="D167" s="13"/>
    </row>
    <row r="168" spans="3:6" ht="17.25" thickBot="1" x14ac:dyDescent="0.35">
      <c r="C168" s="25"/>
      <c r="D168" s="13"/>
    </row>
    <row r="169" spans="3:6" s="5" customFormat="1" ht="19.5" thickTop="1" thickBot="1" x14ac:dyDescent="0.3">
      <c r="C169" s="19" t="s">
        <v>42</v>
      </c>
      <c r="D169" s="7" t="str">
        <f>$D$5</f>
        <v>Intermediate A Low 2025</v>
      </c>
      <c r="E169" s="7" t="str">
        <f>$E$5</f>
        <v>Static Change A Low 2025</v>
      </c>
      <c r="F169" s="7" t="s">
        <v>74</v>
      </c>
    </row>
    <row r="170" spans="3:6" s="5" customFormat="1" ht="17.25" thickTop="1" x14ac:dyDescent="0.25">
      <c r="C170" s="1" t="s">
        <v>27</v>
      </c>
      <c r="D170" s="8">
        <v>0</v>
      </c>
      <c r="E170" s="8">
        <v>0</v>
      </c>
      <c r="F170" s="8">
        <f>E170-D170</f>
        <v>0</v>
      </c>
    </row>
    <row r="171" spans="3:6" s="5" customFormat="1" x14ac:dyDescent="0.25">
      <c r="C171" s="1" t="s">
        <v>60</v>
      </c>
      <c r="D171" s="8">
        <v>0</v>
      </c>
      <c r="E171" s="8">
        <v>0</v>
      </c>
      <c r="F171" s="8">
        <f t="shared" ref="F171:F181" si="10">E171-D171</f>
        <v>0</v>
      </c>
    </row>
    <row r="172" spans="3:6" s="5" customFormat="1" x14ac:dyDescent="0.25">
      <c r="C172" s="1" t="s">
        <v>28</v>
      </c>
      <c r="D172" s="8">
        <v>0</v>
      </c>
      <c r="E172" s="8">
        <v>0</v>
      </c>
      <c r="F172" s="8">
        <f t="shared" si="10"/>
        <v>0</v>
      </c>
    </row>
    <row r="173" spans="3:6" s="5" customFormat="1" x14ac:dyDescent="0.25">
      <c r="C173" s="1" t="s">
        <v>29</v>
      </c>
      <c r="D173" s="8">
        <v>0</v>
      </c>
      <c r="E173" s="8">
        <v>0</v>
      </c>
      <c r="F173" s="8">
        <f t="shared" si="10"/>
        <v>0</v>
      </c>
    </row>
    <row r="174" spans="3:6" s="5" customFormat="1" x14ac:dyDescent="0.25">
      <c r="C174" s="1" t="s">
        <v>30</v>
      </c>
      <c r="D174" s="8">
        <v>0</v>
      </c>
      <c r="E174" s="8">
        <v>0</v>
      </c>
      <c r="F174" s="8">
        <f t="shared" si="10"/>
        <v>0</v>
      </c>
    </row>
    <row r="175" spans="3:6" s="5" customFormat="1" x14ac:dyDescent="0.25">
      <c r="C175" s="1" t="s">
        <v>31</v>
      </c>
      <c r="D175" s="8">
        <v>0</v>
      </c>
      <c r="E175" s="8">
        <v>0</v>
      </c>
      <c r="F175" s="8">
        <f t="shared" si="10"/>
        <v>0</v>
      </c>
    </row>
    <row r="176" spans="3:6" s="5" customFormat="1" x14ac:dyDescent="0.25">
      <c r="C176" s="1" t="s">
        <v>32</v>
      </c>
      <c r="D176" s="8">
        <v>0</v>
      </c>
      <c r="E176" s="8">
        <v>0</v>
      </c>
      <c r="F176" s="8">
        <f t="shared" si="10"/>
        <v>0</v>
      </c>
    </row>
    <row r="177" spans="3:6" s="5" customFormat="1" x14ac:dyDescent="0.25">
      <c r="C177" s="1" t="s">
        <v>33</v>
      </c>
      <c r="D177" s="8">
        <v>0</v>
      </c>
      <c r="E177" s="8">
        <v>0</v>
      </c>
      <c r="F177" s="8">
        <f t="shared" si="10"/>
        <v>0</v>
      </c>
    </row>
    <row r="178" spans="3:6" s="5" customFormat="1" x14ac:dyDescent="0.25">
      <c r="C178" s="1" t="s">
        <v>34</v>
      </c>
      <c r="D178" s="8">
        <v>0</v>
      </c>
      <c r="E178" s="8">
        <v>0</v>
      </c>
      <c r="F178" s="8">
        <f t="shared" si="10"/>
        <v>0</v>
      </c>
    </row>
    <row r="179" spans="3:6" s="5" customFormat="1" x14ac:dyDescent="0.25">
      <c r="C179" s="1" t="s">
        <v>35</v>
      </c>
      <c r="D179" s="8">
        <v>0</v>
      </c>
      <c r="E179" s="8">
        <v>0</v>
      </c>
      <c r="F179" s="8">
        <f t="shared" si="10"/>
        <v>0</v>
      </c>
    </row>
    <row r="180" spans="3:6" s="5" customFormat="1" ht="17.25" thickBot="1" x14ac:dyDescent="0.3">
      <c r="C180" s="1" t="s">
        <v>36</v>
      </c>
      <c r="D180" s="8">
        <v>0</v>
      </c>
      <c r="E180" s="8">
        <v>0</v>
      </c>
      <c r="F180" s="8">
        <f t="shared" si="10"/>
        <v>0</v>
      </c>
    </row>
    <row r="181" spans="3:6" s="5" customFormat="1" ht="18" thickTop="1" thickBot="1" x14ac:dyDescent="0.3">
      <c r="C181" s="19" t="s">
        <v>37</v>
      </c>
      <c r="D181" s="17">
        <f t="shared" ref="D181:E181" si="11">SUM(D170:D180)</f>
        <v>0</v>
      </c>
      <c r="E181" s="17">
        <f t="shared" si="11"/>
        <v>0</v>
      </c>
      <c r="F181" s="17">
        <f t="shared" si="10"/>
        <v>0</v>
      </c>
    </row>
    <row r="182" spans="3:6" ht="17.25" thickTop="1" x14ac:dyDescent="0.3">
      <c r="D182" s="13"/>
    </row>
    <row r="183" spans="3:6" x14ac:dyDescent="0.3">
      <c r="D183" s="13"/>
    </row>
    <row r="184" spans="3:6" x14ac:dyDescent="0.3">
      <c r="D184" s="13"/>
    </row>
    <row r="185" spans="3:6" x14ac:dyDescent="0.3">
      <c r="D185" s="13"/>
    </row>
    <row r="186" spans="3:6" ht="18" x14ac:dyDescent="0.35">
      <c r="C186" s="25" t="s">
        <v>80</v>
      </c>
      <c r="D186" s="13"/>
    </row>
    <row r="187" spans="3:6" ht="17.25" thickBot="1" x14ac:dyDescent="0.35">
      <c r="C187" s="25"/>
      <c r="D187" s="13"/>
    </row>
    <row r="188" spans="3:6" s="5" customFormat="1" ht="19.5" thickTop="1" thickBot="1" x14ac:dyDescent="0.3">
      <c r="C188" s="19" t="s">
        <v>41</v>
      </c>
      <c r="D188" s="7" t="str">
        <f>$D$5</f>
        <v>Intermediate A Low 2025</v>
      </c>
      <c r="E188" s="7" t="str">
        <f>$E$5</f>
        <v>Static Change A Low 2025</v>
      </c>
      <c r="F188" s="7" t="s">
        <v>74</v>
      </c>
    </row>
    <row r="189" spans="3:6" s="5" customFormat="1" ht="17.25" thickTop="1" x14ac:dyDescent="0.25">
      <c r="C189" s="1" t="s">
        <v>27</v>
      </c>
      <c r="D189" s="9">
        <v>1276.2000732421875</v>
      </c>
      <c r="E189" s="24">
        <v>1242.340087890625</v>
      </c>
      <c r="F189" s="24">
        <f>E189-D189</f>
        <v>-33.8599853515625</v>
      </c>
    </row>
    <row r="190" spans="3:6" s="5" customFormat="1" x14ac:dyDescent="0.25">
      <c r="C190" s="1" t="s">
        <v>60</v>
      </c>
      <c r="D190" s="9">
        <v>224.16000366210938</v>
      </c>
      <c r="E190" s="24">
        <v>232.64999389648438</v>
      </c>
      <c r="F190" s="24">
        <f t="shared" ref="F190:F200" si="12">E190-D190</f>
        <v>8.489990234375</v>
      </c>
    </row>
    <row r="191" spans="3:6" s="5" customFormat="1" x14ac:dyDescent="0.25">
      <c r="C191" s="1" t="s">
        <v>28</v>
      </c>
      <c r="D191" s="9">
        <v>989.12994384765625</v>
      </c>
      <c r="E191" s="24">
        <v>971.1600341796875</v>
      </c>
      <c r="F191" s="24">
        <f t="shared" si="12"/>
        <v>-17.96990966796875</v>
      </c>
    </row>
    <row r="192" spans="3:6" s="5" customFormat="1" x14ac:dyDescent="0.25">
      <c r="C192" s="1" t="s">
        <v>29</v>
      </c>
      <c r="D192" s="9">
        <v>80.069999694824219</v>
      </c>
      <c r="E192" s="24">
        <v>77.680000305175781</v>
      </c>
      <c r="F192" s="24">
        <f t="shared" si="12"/>
        <v>-2.3899993896484375</v>
      </c>
    </row>
    <row r="193" spans="3:6" s="5" customFormat="1" x14ac:dyDescent="0.25">
      <c r="C193" s="1" t="s">
        <v>30</v>
      </c>
      <c r="D193" s="9">
        <v>93.569999694824219</v>
      </c>
      <c r="E193" s="24">
        <v>92.75</v>
      </c>
      <c r="F193" s="24">
        <f t="shared" si="12"/>
        <v>-0.81999969482421875</v>
      </c>
    </row>
    <row r="194" spans="3:6" s="5" customFormat="1" x14ac:dyDescent="0.25">
      <c r="C194" s="1" t="s">
        <v>31</v>
      </c>
      <c r="D194" s="9">
        <v>841.58001708984375</v>
      </c>
      <c r="E194" s="24">
        <v>836.469970703125</v>
      </c>
      <c r="F194" s="24">
        <f t="shared" si="12"/>
        <v>-5.11004638671875</v>
      </c>
    </row>
    <row r="195" spans="3:6" s="5" customFormat="1" x14ac:dyDescent="0.25">
      <c r="C195" s="1" t="s">
        <v>32</v>
      </c>
      <c r="D195" s="9">
        <v>570.989990234375</v>
      </c>
      <c r="E195" s="24">
        <v>616.1600341796875</v>
      </c>
      <c r="F195" s="24">
        <f t="shared" si="12"/>
        <v>45.1700439453125</v>
      </c>
    </row>
    <row r="196" spans="3:6" s="5" customFormat="1" x14ac:dyDescent="0.25">
      <c r="C196" s="1" t="s">
        <v>33</v>
      </c>
      <c r="D196" s="9">
        <v>1297.6800537109375</v>
      </c>
      <c r="E196" s="24">
        <v>1297.7899169921875</v>
      </c>
      <c r="F196" s="24">
        <f t="shared" si="12"/>
        <v>0.10986328125</v>
      </c>
    </row>
    <row r="197" spans="3:6" s="5" customFormat="1" x14ac:dyDescent="0.25">
      <c r="C197" s="1" t="s">
        <v>34</v>
      </c>
      <c r="D197" s="9">
        <v>0.82999998331069946</v>
      </c>
      <c r="E197" s="24">
        <v>0.92000001668930054</v>
      </c>
      <c r="F197" s="24">
        <f t="shared" si="12"/>
        <v>9.0000033378601074E-2</v>
      </c>
    </row>
    <row r="198" spans="3:6" s="5" customFormat="1" x14ac:dyDescent="0.25">
      <c r="C198" s="1" t="s">
        <v>35</v>
      </c>
      <c r="D198" s="9">
        <v>2274.27001953125</v>
      </c>
      <c r="E198" s="24">
        <v>2037.6199951171875</v>
      </c>
      <c r="F198" s="24">
        <f t="shared" si="12"/>
        <v>-236.6500244140625</v>
      </c>
    </row>
    <row r="199" spans="3:6" s="5" customFormat="1" ht="17.25" thickBot="1" x14ac:dyDescent="0.3">
      <c r="C199" s="1" t="s">
        <v>36</v>
      </c>
      <c r="D199" s="9">
        <v>3744.260009765625</v>
      </c>
      <c r="E199" s="24">
        <v>3737.48974609375</v>
      </c>
      <c r="F199" s="24">
        <f t="shared" si="12"/>
        <v>-6.770263671875</v>
      </c>
    </row>
    <row r="200" spans="3:6" s="5" customFormat="1" ht="18" thickTop="1" thickBot="1" x14ac:dyDescent="0.3">
      <c r="C200" s="19" t="s">
        <v>37</v>
      </c>
      <c r="D200" s="10">
        <v>11392.740234375</v>
      </c>
      <c r="E200" s="10">
        <v>11143.029296875</v>
      </c>
      <c r="F200" s="10">
        <f t="shared" si="12"/>
        <v>-249.7109375</v>
      </c>
    </row>
    <row r="201" spans="3:6" ht="17.25" thickTop="1" x14ac:dyDescent="0.3">
      <c r="D201" s="13"/>
    </row>
    <row r="202" spans="3:6" x14ac:dyDescent="0.3">
      <c r="D202" s="13"/>
    </row>
    <row r="203" spans="3:6" x14ac:dyDescent="0.3">
      <c r="D203" s="13"/>
    </row>
    <row r="204" spans="3:6" x14ac:dyDescent="0.3">
      <c r="D204" s="13"/>
    </row>
    <row r="205" spans="3:6" x14ac:dyDescent="0.3">
      <c r="D205" s="13"/>
    </row>
    <row r="206" spans="3:6" ht="18" x14ac:dyDescent="0.35">
      <c r="C206" s="25" t="s">
        <v>81</v>
      </c>
      <c r="D206" s="13"/>
    </row>
    <row r="207" spans="3:6" ht="17.25" thickBot="1" x14ac:dyDescent="0.35">
      <c r="C207" s="25"/>
      <c r="D207" s="13"/>
    </row>
    <row r="208" spans="3:6" s="5" customFormat="1" ht="19.5" thickTop="1" thickBot="1" x14ac:dyDescent="0.3">
      <c r="C208" s="19" t="s">
        <v>50</v>
      </c>
      <c r="D208" s="7" t="str">
        <f>$D$5</f>
        <v>Intermediate A Low 2025</v>
      </c>
      <c r="E208" s="7" t="str">
        <f>$E$5</f>
        <v>Static Change A Low 2025</v>
      </c>
      <c r="F208" s="7" t="s">
        <v>74</v>
      </c>
    </row>
    <row r="209" spans="3:6" s="5" customFormat="1" ht="17.25" thickTop="1" x14ac:dyDescent="0.25">
      <c r="C209" s="1" t="s">
        <v>27</v>
      </c>
      <c r="D209" s="22">
        <v>1.9999999552965164E-2</v>
      </c>
      <c r="E209" s="28">
        <v>1.9999999552965164E-2</v>
      </c>
      <c r="F209" s="28">
        <f>E209-D209</f>
        <v>0</v>
      </c>
    </row>
    <row r="210" spans="3:6" s="5" customFormat="1" x14ac:dyDescent="0.25">
      <c r="C210" s="1" t="s">
        <v>60</v>
      </c>
      <c r="D210" s="28">
        <v>0</v>
      </c>
      <c r="E210" s="28">
        <v>0</v>
      </c>
      <c r="F210" s="28">
        <f t="shared" ref="F210:F220" si="13">E210-D210</f>
        <v>0</v>
      </c>
    </row>
    <row r="211" spans="3:6" s="5" customFormat="1" x14ac:dyDescent="0.25">
      <c r="C211" s="1" t="s">
        <v>28</v>
      </c>
      <c r="D211" s="28">
        <v>9.9999997764825821E-3</v>
      </c>
      <c r="E211" s="28">
        <v>9.9999997764825821E-3</v>
      </c>
      <c r="F211" s="28">
        <f t="shared" si="13"/>
        <v>0</v>
      </c>
    </row>
    <row r="212" spans="3:6" s="5" customFormat="1" x14ac:dyDescent="0.25">
      <c r="C212" s="1" t="s">
        <v>29</v>
      </c>
      <c r="D212" s="28">
        <v>0</v>
      </c>
      <c r="E212" s="28">
        <v>0</v>
      </c>
      <c r="F212" s="28">
        <f t="shared" si="13"/>
        <v>0</v>
      </c>
    </row>
    <row r="213" spans="3:6" s="5" customFormat="1" x14ac:dyDescent="0.25">
      <c r="C213" s="1" t="s">
        <v>30</v>
      </c>
      <c r="D213" s="28">
        <v>0</v>
      </c>
      <c r="E213" s="28">
        <v>0</v>
      </c>
      <c r="F213" s="28">
        <f t="shared" si="13"/>
        <v>0</v>
      </c>
    </row>
    <row r="214" spans="3:6" s="5" customFormat="1" x14ac:dyDescent="0.25">
      <c r="C214" s="1" t="s">
        <v>31</v>
      </c>
      <c r="D214" s="28">
        <v>2.9999999329447746E-2</v>
      </c>
      <c r="E214" s="28">
        <v>2.9999999329447746E-2</v>
      </c>
      <c r="F214" s="28">
        <f t="shared" si="13"/>
        <v>0</v>
      </c>
    </row>
    <row r="215" spans="3:6" s="5" customFormat="1" x14ac:dyDescent="0.25">
      <c r="C215" s="1" t="s">
        <v>32</v>
      </c>
      <c r="D215" s="28">
        <v>7.0000000298023224E-2</v>
      </c>
      <c r="E215" s="28">
        <v>7.0000000298023224E-2</v>
      </c>
      <c r="F215" s="28">
        <f t="shared" si="13"/>
        <v>0</v>
      </c>
    </row>
    <row r="216" spans="3:6" s="5" customFormat="1" x14ac:dyDescent="0.25">
      <c r="C216" s="1" t="s">
        <v>33</v>
      </c>
      <c r="D216" s="28">
        <v>0</v>
      </c>
      <c r="E216" s="28">
        <v>0</v>
      </c>
      <c r="F216" s="28">
        <f t="shared" si="13"/>
        <v>0</v>
      </c>
    </row>
    <row r="217" spans="3:6" s="5" customFormat="1" x14ac:dyDescent="0.25">
      <c r="C217" s="1" t="s">
        <v>34</v>
      </c>
      <c r="D217" s="28">
        <v>0</v>
      </c>
      <c r="E217" s="28">
        <v>0</v>
      </c>
      <c r="F217" s="28">
        <f t="shared" si="13"/>
        <v>0</v>
      </c>
    </row>
    <row r="218" spans="3:6" s="5" customFormat="1" x14ac:dyDescent="0.25">
      <c r="C218" s="1" t="s">
        <v>35</v>
      </c>
      <c r="D218" s="28">
        <v>0.23000000417232513</v>
      </c>
      <c r="E218" s="28">
        <v>0.20999999344348907</v>
      </c>
      <c r="F218" s="28">
        <f t="shared" si="13"/>
        <v>-2.000001072883606E-2</v>
      </c>
    </row>
    <row r="219" spans="3:6" s="5" customFormat="1" ht="17.25" thickBot="1" x14ac:dyDescent="0.3">
      <c r="C219" s="1" t="s">
        <v>36</v>
      </c>
      <c r="D219" s="28">
        <v>9.0000003576278687E-2</v>
      </c>
      <c r="E219" s="28">
        <v>9.0000003576278687E-2</v>
      </c>
      <c r="F219" s="28">
        <f t="shared" si="13"/>
        <v>0</v>
      </c>
    </row>
    <row r="220" spans="3:6" s="5" customFormat="1" ht="18" thickTop="1" thickBot="1" x14ac:dyDescent="0.3">
      <c r="C220" s="19" t="s">
        <v>37</v>
      </c>
      <c r="D220" s="23">
        <f t="shared" ref="D220:E220" si="14">SUM(D209:D219)</f>
        <v>0.45000000670552254</v>
      </c>
      <c r="E220" s="23">
        <f t="shared" si="14"/>
        <v>0.42999999597668648</v>
      </c>
      <c r="F220" s="23">
        <f t="shared" si="13"/>
        <v>-2.000001072883606E-2</v>
      </c>
    </row>
    <row r="221" spans="3:6" ht="17.25" thickTop="1" x14ac:dyDescent="0.3">
      <c r="D221" s="13"/>
    </row>
    <row r="222" spans="3:6" x14ac:dyDescent="0.3">
      <c r="D222" s="13"/>
    </row>
    <row r="223" spans="3:6" x14ac:dyDescent="0.3">
      <c r="D223" s="13"/>
    </row>
    <row r="224" spans="3:6" ht="18" x14ac:dyDescent="0.35">
      <c r="C224" s="25" t="s">
        <v>82</v>
      </c>
      <c r="D224" s="13"/>
    </row>
    <row r="225" spans="3:6" ht="17.25" thickBot="1" x14ac:dyDescent="0.35">
      <c r="C225" s="25"/>
      <c r="D225" s="13"/>
    </row>
    <row r="226" spans="3:6" s="5" customFormat="1" ht="19.5" thickTop="1" thickBot="1" x14ac:dyDescent="0.3">
      <c r="C226" s="19" t="s">
        <v>51</v>
      </c>
      <c r="D226" s="7" t="str">
        <f>$D$5</f>
        <v>Intermediate A Low 2025</v>
      </c>
      <c r="E226" s="7" t="str">
        <f>$E$5</f>
        <v>Static Change A Low 2025</v>
      </c>
      <c r="F226" s="7" t="s">
        <v>74</v>
      </c>
    </row>
    <row r="227" spans="3:6" s="5" customFormat="1" ht="17.25" thickTop="1" x14ac:dyDescent="0.25">
      <c r="C227" s="1" t="s">
        <v>27</v>
      </c>
      <c r="D227" s="9">
        <v>151.00149438964843</v>
      </c>
      <c r="E227" s="24">
        <v>114.84205355859365</v>
      </c>
      <c r="F227" s="24">
        <f>E227-D227</f>
        <v>-36.159440831054781</v>
      </c>
    </row>
    <row r="228" spans="3:6" s="5" customFormat="1" x14ac:dyDescent="0.25">
      <c r="C228" s="1" t="s">
        <v>60</v>
      </c>
      <c r="D228" s="9">
        <v>15.325847915527344</v>
      </c>
      <c r="E228" s="24">
        <v>11.860292457763672</v>
      </c>
      <c r="F228" s="24">
        <f t="shared" ref="F228:F238" si="15">E228-D228</f>
        <v>-3.4655554577636725</v>
      </c>
    </row>
    <row r="229" spans="3:6" s="5" customFormat="1" x14ac:dyDescent="0.25">
      <c r="C229" s="1" t="s">
        <v>28</v>
      </c>
      <c r="D229" s="9">
        <v>1184.7575105546875</v>
      </c>
      <c r="E229" s="24">
        <v>1008.0453815859374</v>
      </c>
      <c r="F229" s="24">
        <f t="shared" si="15"/>
        <v>-176.71212896875011</v>
      </c>
    </row>
    <row r="230" spans="3:6" s="5" customFormat="1" x14ac:dyDescent="0.25">
      <c r="C230" s="1" t="s">
        <v>29</v>
      </c>
      <c r="D230" s="9">
        <v>42.793504999999996</v>
      </c>
      <c r="E230" s="24">
        <v>28.466625873291015</v>
      </c>
      <c r="F230" s="24">
        <f t="shared" si="15"/>
        <v>-14.326879126708981</v>
      </c>
    </row>
    <row r="231" spans="3:6" s="5" customFormat="1" x14ac:dyDescent="0.25">
      <c r="C231" s="1" t="s">
        <v>30</v>
      </c>
      <c r="D231" s="9">
        <v>29.558318771118152</v>
      </c>
      <c r="E231" s="24">
        <v>22.987646465942383</v>
      </c>
      <c r="F231" s="24">
        <f t="shared" si="15"/>
        <v>-6.5706723051757692</v>
      </c>
    </row>
    <row r="232" spans="3:6" s="5" customFormat="1" x14ac:dyDescent="0.25">
      <c r="C232" s="1" t="s">
        <v>31</v>
      </c>
      <c r="D232" s="9">
        <v>4640.3494098749998</v>
      </c>
      <c r="E232" s="24">
        <v>4544.8976110312497</v>
      </c>
      <c r="F232" s="24">
        <f t="shared" si="15"/>
        <v>-95.451798843750112</v>
      </c>
    </row>
    <row r="233" spans="3:6" s="5" customFormat="1" x14ac:dyDescent="0.25">
      <c r="C233" s="1" t="s">
        <v>32</v>
      </c>
      <c r="D233" s="9">
        <v>3385.3153983278798</v>
      </c>
      <c r="E233" s="24">
        <v>3856.899965509765</v>
      </c>
      <c r="F233" s="24">
        <f t="shared" si="15"/>
        <v>471.58456718188518</v>
      </c>
    </row>
    <row r="234" spans="3:6" s="5" customFormat="1" x14ac:dyDescent="0.25">
      <c r="C234" s="1" t="s">
        <v>33</v>
      </c>
      <c r="D234" s="9">
        <v>1.6868621621246338</v>
      </c>
      <c r="E234" s="24">
        <v>1.9789840524520863</v>
      </c>
      <c r="F234" s="24">
        <f t="shared" si="15"/>
        <v>0.2921218903274525</v>
      </c>
    </row>
    <row r="235" spans="3:6" s="5" customFormat="1" x14ac:dyDescent="0.25">
      <c r="C235" s="1" t="s">
        <v>34</v>
      </c>
      <c r="D235" s="9">
        <v>1.8080520476837159</v>
      </c>
      <c r="E235" s="24">
        <v>2.0613639761581419</v>
      </c>
      <c r="F235" s="24">
        <f t="shared" si="15"/>
        <v>0.25331192847442607</v>
      </c>
    </row>
    <row r="236" spans="3:6" s="5" customFormat="1" x14ac:dyDescent="0.25">
      <c r="C236" s="1" t="s">
        <v>35</v>
      </c>
      <c r="D236" s="9">
        <v>11332.971366187499</v>
      </c>
      <c r="E236" s="24">
        <v>10730.109829687501</v>
      </c>
      <c r="F236" s="24">
        <f t="shared" si="15"/>
        <v>-602.86153649999869</v>
      </c>
    </row>
    <row r="237" spans="3:6" s="5" customFormat="1" ht="17.25" thickBot="1" x14ac:dyDescent="0.3">
      <c r="C237" s="1" t="s">
        <v>36</v>
      </c>
      <c r="D237" s="9">
        <v>2975.600649296875</v>
      </c>
      <c r="E237" s="24">
        <v>2866.9843410312501</v>
      </c>
      <c r="F237" s="24">
        <f t="shared" si="15"/>
        <v>-108.61630826562487</v>
      </c>
    </row>
    <row r="238" spans="3:6" s="5" customFormat="1" ht="18" thickTop="1" thickBot="1" x14ac:dyDescent="0.3">
      <c r="C238" s="19" t="s">
        <v>37</v>
      </c>
      <c r="D238" s="10">
        <f>SUM(D227:D237)</f>
        <v>23761.168414528041</v>
      </c>
      <c r="E238" s="10">
        <f>SUM(E227:E237)</f>
        <v>23189.134095229903</v>
      </c>
      <c r="F238" s="10">
        <f t="shared" si="15"/>
        <v>-572.03431929813814</v>
      </c>
    </row>
    <row r="239" spans="3:6" ht="18" thickTop="1" thickBot="1" x14ac:dyDescent="0.35">
      <c r="C239" s="13" t="s">
        <v>84</v>
      </c>
      <c r="D239" s="13"/>
      <c r="E239" s="24">
        <v>340.69600000000003</v>
      </c>
      <c r="F239" s="24">
        <f>E239-D239</f>
        <v>340.69600000000003</v>
      </c>
    </row>
    <row r="240" spans="3:6" ht="18" thickTop="1" thickBot="1" x14ac:dyDescent="0.3">
      <c r="C240" s="19" t="s">
        <v>62</v>
      </c>
      <c r="D240" s="10">
        <f>SUM(D238:D239)</f>
        <v>23761.168414528041</v>
      </c>
      <c r="E240" s="10">
        <f>SUM(E238:E239)</f>
        <v>23529.830095229903</v>
      </c>
      <c r="F240" s="10">
        <f>E240-D240</f>
        <v>-231.33831929813823</v>
      </c>
    </row>
    <row r="241" spans="3:6" ht="17.25" thickTop="1" x14ac:dyDescent="0.3">
      <c r="D241" s="13"/>
    </row>
    <row r="242" spans="3:6" x14ac:dyDescent="0.3">
      <c r="D242" s="13"/>
    </row>
    <row r="243" spans="3:6" ht="18" x14ac:dyDescent="0.35">
      <c r="C243" s="25" t="s">
        <v>83</v>
      </c>
      <c r="D243" s="13"/>
    </row>
    <row r="244" spans="3:6" ht="17.25" thickBot="1" x14ac:dyDescent="0.35">
      <c r="C244" s="25"/>
      <c r="D244" s="13"/>
    </row>
    <row r="245" spans="3:6" s="5" customFormat="1" ht="19.5" thickTop="1" thickBot="1" x14ac:dyDescent="0.3">
      <c r="C245" s="19" t="s">
        <v>52</v>
      </c>
      <c r="D245" s="7" t="str">
        <f>$D$5</f>
        <v>Intermediate A Low 2025</v>
      </c>
      <c r="E245" s="7" t="str">
        <f>$E$5</f>
        <v>Static Change A Low 2025</v>
      </c>
      <c r="F245" s="7" t="s">
        <v>74</v>
      </c>
    </row>
    <row r="246" spans="3:6" s="5" customFormat="1" ht="17.25" thickTop="1" x14ac:dyDescent="0.25">
      <c r="C246" s="1" t="s">
        <v>27</v>
      </c>
      <c r="D246" s="9">
        <v>1.2400000095367432</v>
      </c>
      <c r="E246" s="24">
        <v>6.6000003814697266</v>
      </c>
      <c r="F246" s="24">
        <f>E246-D246</f>
        <v>5.3600003719329834</v>
      </c>
    </row>
    <row r="247" spans="3:6" s="5" customFormat="1" x14ac:dyDescent="0.25">
      <c r="C247" s="1" t="s">
        <v>60</v>
      </c>
      <c r="D247" s="24">
        <v>0.12999999523162842</v>
      </c>
      <c r="E247" s="24">
        <v>0.66999995708465576</v>
      </c>
      <c r="F247" s="24">
        <f t="shared" ref="F247:F257" si="16">E247-D247</f>
        <v>0.53999996185302734</v>
      </c>
    </row>
    <row r="248" spans="3:6" s="5" customFormat="1" x14ac:dyDescent="0.25">
      <c r="C248" s="1" t="s">
        <v>28</v>
      </c>
      <c r="D248" s="24">
        <v>9.7699995040893555</v>
      </c>
      <c r="E248" s="24">
        <v>57.94000244140625</v>
      </c>
      <c r="F248" s="24">
        <f t="shared" si="16"/>
        <v>48.170002937316895</v>
      </c>
    </row>
    <row r="249" spans="3:6" s="5" customFormat="1" x14ac:dyDescent="0.25">
      <c r="C249" s="1" t="s">
        <v>29</v>
      </c>
      <c r="D249" s="24">
        <v>0.35999998450279236</v>
      </c>
      <c r="E249" s="24">
        <v>1.630000114440918</v>
      </c>
      <c r="F249" s="24">
        <f t="shared" si="16"/>
        <v>1.2700001299381256</v>
      </c>
    </row>
    <row r="250" spans="3:6" s="5" customFormat="1" x14ac:dyDescent="0.25">
      <c r="C250" s="1" t="s">
        <v>30</v>
      </c>
      <c r="D250" s="24">
        <v>0.25</v>
      </c>
      <c r="E250" s="24">
        <v>1.3199999332427979</v>
      </c>
      <c r="F250" s="24">
        <f t="shared" si="16"/>
        <v>1.0699999332427979</v>
      </c>
    </row>
    <row r="251" spans="3:6" s="5" customFormat="1" x14ac:dyDescent="0.25">
      <c r="C251" s="1" t="s">
        <v>31</v>
      </c>
      <c r="D251" s="24">
        <v>38.279998779296875</v>
      </c>
      <c r="E251" s="24">
        <v>261.239990234375</v>
      </c>
      <c r="F251" s="24">
        <f t="shared" si="16"/>
        <v>222.95999145507813</v>
      </c>
    </row>
    <row r="252" spans="3:6" s="5" customFormat="1" x14ac:dyDescent="0.25">
      <c r="C252" s="1" t="s">
        <v>32</v>
      </c>
      <c r="D252" s="24">
        <v>27.930000305175781</v>
      </c>
      <c r="E252" s="24">
        <v>221.68998718261719</v>
      </c>
      <c r="F252" s="24">
        <f t="shared" si="16"/>
        <v>193.75998687744141</v>
      </c>
    </row>
    <row r="253" spans="3:6" s="5" customFormat="1" x14ac:dyDescent="0.25">
      <c r="C253" s="1" t="s">
        <v>33</v>
      </c>
      <c r="D253" s="24">
        <v>9.9999997764825821E-3</v>
      </c>
      <c r="E253" s="24">
        <v>0.10999999940395355</v>
      </c>
      <c r="F253" s="24">
        <f t="shared" si="16"/>
        <v>9.999999962747097E-2</v>
      </c>
    </row>
    <row r="254" spans="3:6" s="5" customFormat="1" x14ac:dyDescent="0.25">
      <c r="C254" s="1" t="s">
        <v>34</v>
      </c>
      <c r="D254" s="24">
        <v>9.9999997764825821E-3</v>
      </c>
      <c r="E254" s="24">
        <v>0.10000000149011612</v>
      </c>
      <c r="F254" s="24">
        <f t="shared" si="16"/>
        <v>9.0000001713633537E-2</v>
      </c>
    </row>
    <row r="255" spans="3:6" s="5" customFormat="1" x14ac:dyDescent="0.25">
      <c r="C255" s="1" t="s">
        <v>35</v>
      </c>
      <c r="D255" s="24">
        <v>82.039993286132813</v>
      </c>
      <c r="E255" s="24">
        <v>616.760009765625</v>
      </c>
      <c r="F255" s="24">
        <f t="shared" si="16"/>
        <v>534.72001647949219</v>
      </c>
    </row>
    <row r="256" spans="3:6" s="5" customFormat="1" ht="17.25" thickBot="1" x14ac:dyDescent="0.3">
      <c r="C256" s="1" t="s">
        <v>36</v>
      </c>
      <c r="D256" s="24">
        <v>24.520000457763672</v>
      </c>
      <c r="E256" s="24">
        <v>164.78999328613281</v>
      </c>
      <c r="F256" s="24">
        <f t="shared" si="16"/>
        <v>140.26999282836914</v>
      </c>
    </row>
    <row r="257" spans="3:6" s="5" customFormat="1" ht="18" thickTop="1" thickBot="1" x14ac:dyDescent="0.3">
      <c r="C257" s="19" t="s">
        <v>37</v>
      </c>
      <c r="D257" s="10">
        <f t="shared" ref="D257:E257" si="17">SUM(D246:D256)</f>
        <v>184.53999232128263</v>
      </c>
      <c r="E257" s="10">
        <f t="shared" si="17"/>
        <v>1332.8499832972884</v>
      </c>
      <c r="F257" s="10">
        <f t="shared" si="16"/>
        <v>1148.3099909760058</v>
      </c>
    </row>
    <row r="258" spans="3:6" ht="18" thickTop="1" thickBot="1" x14ac:dyDescent="0.35">
      <c r="C258" s="13" t="s">
        <v>84</v>
      </c>
      <c r="D258" s="13"/>
      <c r="E258" s="24">
        <v>339.03300000000002</v>
      </c>
      <c r="F258" s="24">
        <f>E258-D258</f>
        <v>339.03300000000002</v>
      </c>
    </row>
    <row r="259" spans="3:6" ht="18" thickTop="1" thickBot="1" x14ac:dyDescent="0.3">
      <c r="C259" s="19" t="s">
        <v>62</v>
      </c>
      <c r="D259" s="10">
        <f>D258+D257</f>
        <v>184.53999232128263</v>
      </c>
      <c r="E259" s="10">
        <f>E258+E257</f>
        <v>1671.8829832972883</v>
      </c>
      <c r="F259" s="10">
        <f>E259-D259</f>
        <v>1487.3429909760057</v>
      </c>
    </row>
    <row r="260" spans="3:6" ht="17.25" thickTop="1" x14ac:dyDescent="0.3">
      <c r="D260" s="13"/>
    </row>
    <row r="261" spans="3:6" x14ac:dyDescent="0.3">
      <c r="D261" s="13"/>
    </row>
    <row r="262" spans="3:6" x14ac:dyDescent="0.3">
      <c r="C262" s="25" t="s">
        <v>14</v>
      </c>
      <c r="D262" s="13"/>
    </row>
    <row r="263" spans="3:6" ht="17.25" thickBot="1" x14ac:dyDescent="0.35">
      <c r="C263" s="25"/>
      <c r="D263" s="13"/>
    </row>
    <row r="264" spans="3:6" s="5" customFormat="1" ht="18" thickTop="1" thickBot="1" x14ac:dyDescent="0.3">
      <c r="C264" s="19" t="s">
        <v>15</v>
      </c>
      <c r="D264" s="7" t="str">
        <f>$D$5</f>
        <v>Intermediate A Low 2025</v>
      </c>
      <c r="E264" s="7" t="str">
        <f>$E$5</f>
        <v>Static Change A Low 2025</v>
      </c>
      <c r="F264" s="7" t="s">
        <v>74</v>
      </c>
    </row>
    <row r="265" spans="3:6" s="5" customFormat="1" ht="17.25" thickTop="1" x14ac:dyDescent="0.25">
      <c r="C265" s="1" t="s">
        <v>27</v>
      </c>
      <c r="D265" s="22">
        <v>-8.6100006103515625</v>
      </c>
      <c r="E265" s="28">
        <v>-11.860000610351563</v>
      </c>
      <c r="F265" s="28">
        <f>E265-D265</f>
        <v>-3.25</v>
      </c>
    </row>
    <row r="266" spans="3:6" s="5" customFormat="1" x14ac:dyDescent="0.25">
      <c r="C266" s="1" t="s">
        <v>60</v>
      </c>
      <c r="D266" s="22">
        <v>-2.8899998664855957</v>
      </c>
      <c r="E266" s="28">
        <v>-3.8299999237060547</v>
      </c>
      <c r="F266" s="28">
        <f t="shared" ref="F266:F276" si="18">E266-D266</f>
        <v>-0.94000005722045898</v>
      </c>
    </row>
    <row r="267" spans="3:6" s="5" customFormat="1" x14ac:dyDescent="0.25">
      <c r="C267" s="1" t="s">
        <v>28</v>
      </c>
      <c r="D267" s="22">
        <v>5.179999828338623</v>
      </c>
      <c r="E267" s="28">
        <v>7.679999828338623</v>
      </c>
      <c r="F267" s="28">
        <f t="shared" si="18"/>
        <v>2.5</v>
      </c>
    </row>
    <row r="268" spans="3:6" s="5" customFormat="1" x14ac:dyDescent="0.25">
      <c r="C268" s="1" t="s">
        <v>29</v>
      </c>
      <c r="D268" s="22">
        <v>-5.869999885559082</v>
      </c>
      <c r="E268" s="28">
        <v>-8.369999885559082</v>
      </c>
      <c r="F268" s="28">
        <f t="shared" si="18"/>
        <v>-2.5</v>
      </c>
    </row>
    <row r="269" spans="3:6" s="5" customFormat="1" x14ac:dyDescent="0.25">
      <c r="C269" s="1" t="s">
        <v>30</v>
      </c>
      <c r="D269" s="22">
        <v>1.4599999189376831</v>
      </c>
      <c r="E269" s="28">
        <v>2.1400001049041748</v>
      </c>
      <c r="F269" s="28">
        <f t="shared" si="18"/>
        <v>0.6800001859664917</v>
      </c>
    </row>
    <row r="270" spans="3:6" s="5" customFormat="1" x14ac:dyDescent="0.25">
      <c r="C270" s="1" t="s">
        <v>31</v>
      </c>
      <c r="D270" s="22">
        <v>20.959999084472656</v>
      </c>
      <c r="E270" s="28">
        <v>30.070001602172852</v>
      </c>
      <c r="F270" s="28">
        <f t="shared" si="18"/>
        <v>9.1100025177001953</v>
      </c>
    </row>
    <row r="271" spans="3:6" s="5" customFormat="1" x14ac:dyDescent="0.25">
      <c r="C271" s="1" t="s">
        <v>32</v>
      </c>
      <c r="D271" s="22">
        <v>28.55000114440918</v>
      </c>
      <c r="E271" s="28">
        <v>40.729999542236328</v>
      </c>
      <c r="F271" s="28">
        <f t="shared" si="18"/>
        <v>12.179998397827148</v>
      </c>
    </row>
    <row r="272" spans="3:6" s="5" customFormat="1" x14ac:dyDescent="0.25">
      <c r="C272" s="1" t="s">
        <v>33</v>
      </c>
      <c r="D272" s="22">
        <v>9.3200006484985352</v>
      </c>
      <c r="E272" s="28">
        <v>13.270000457763672</v>
      </c>
      <c r="F272" s="28">
        <f t="shared" si="18"/>
        <v>3.9499998092651367</v>
      </c>
    </row>
    <row r="273" spans="3:6" s="5" customFormat="1" x14ac:dyDescent="0.25">
      <c r="C273" s="1" t="s">
        <v>34</v>
      </c>
      <c r="D273" s="22">
        <v>19.860000610351563</v>
      </c>
      <c r="E273" s="28">
        <v>28.369998931884766</v>
      </c>
      <c r="F273" s="28">
        <f t="shared" si="18"/>
        <v>8.5099983215332031</v>
      </c>
    </row>
    <row r="274" spans="3:6" s="5" customFormat="1" x14ac:dyDescent="0.25">
      <c r="C274" s="1" t="s">
        <v>35</v>
      </c>
      <c r="D274" s="22">
        <v>191.3800048828125</v>
      </c>
      <c r="E274" s="28">
        <v>274.75</v>
      </c>
      <c r="F274" s="28">
        <f t="shared" si="18"/>
        <v>83.3699951171875</v>
      </c>
    </row>
    <row r="275" spans="3:6" s="5" customFormat="1" ht="17.25" thickBot="1" x14ac:dyDescent="0.3">
      <c r="C275" s="1" t="s">
        <v>36</v>
      </c>
      <c r="D275" s="22">
        <v>75.82000732421875</v>
      </c>
      <c r="E275" s="28">
        <v>109.33000183105469</v>
      </c>
      <c r="F275" s="28">
        <f t="shared" si="18"/>
        <v>33.509994506835938</v>
      </c>
    </row>
    <row r="276" spans="3:6" s="5" customFormat="1" ht="18" thickTop="1" thickBot="1" x14ac:dyDescent="0.3">
      <c r="C276" s="19" t="s">
        <v>37</v>
      </c>
      <c r="D276" s="23">
        <f t="shared" ref="D276:E276" si="19">SUM(D265:D275)</f>
        <v>335.16001307964325</v>
      </c>
      <c r="E276" s="23">
        <f t="shared" si="19"/>
        <v>482.2800018787384</v>
      </c>
      <c r="F276" s="23">
        <f t="shared" si="18"/>
        <v>147.11998879909515</v>
      </c>
    </row>
    <row r="277" spans="3:6" ht="17.25" thickTop="1" x14ac:dyDescent="0.3">
      <c r="D277" s="13"/>
    </row>
    <row r="278" spans="3:6" x14ac:dyDescent="0.3">
      <c r="D278" s="13"/>
    </row>
    <row r="279" spans="3:6" ht="17.25" thickBot="1" x14ac:dyDescent="0.35">
      <c r="D279" s="13"/>
    </row>
    <row r="280" spans="3:6" ht="18" thickTop="1" thickBot="1" x14ac:dyDescent="0.3">
      <c r="C280" s="19" t="s">
        <v>69</v>
      </c>
      <c r="D280" s="7" t="str">
        <f>$D$5</f>
        <v>Intermediate A Low 2025</v>
      </c>
      <c r="E280" s="7" t="str">
        <f>$E$5</f>
        <v>Static Change A Low 2025</v>
      </c>
      <c r="F280" s="7" t="s">
        <v>74</v>
      </c>
    </row>
    <row r="281" spans="3:6" ht="18" thickTop="1" thickBot="1" x14ac:dyDescent="0.3">
      <c r="C281" s="12" t="s">
        <v>37</v>
      </c>
      <c r="D281" s="23">
        <v>637.78997802734375</v>
      </c>
      <c r="E281" s="23">
        <v>887.2899169921875</v>
      </c>
      <c r="F281" s="23">
        <f>E281-D281</f>
        <v>249.49993896484375</v>
      </c>
    </row>
    <row r="282" spans="3:6" s="6" customFormat="1" ht="17.25" thickTop="1" x14ac:dyDescent="0.3">
      <c r="C282" s="1"/>
      <c r="D282" s="18"/>
      <c r="E282" s="13"/>
      <c r="F282" s="13"/>
    </row>
    <row r="283" spans="3:6" s="6" customFormat="1" x14ac:dyDescent="0.3">
      <c r="C283" s="1"/>
      <c r="D283" s="18"/>
      <c r="E283" s="13"/>
      <c r="F283" s="13"/>
    </row>
    <row r="284" spans="3:6" x14ac:dyDescent="0.3">
      <c r="C284" s="25" t="s">
        <v>55</v>
      </c>
    </row>
    <row r="285" spans="3:6" ht="17.25" thickBot="1" x14ac:dyDescent="0.35"/>
    <row r="286" spans="3:6" ht="18" thickTop="1" thickBot="1" x14ac:dyDescent="0.3">
      <c r="C286" s="19" t="s">
        <v>49</v>
      </c>
      <c r="D286" s="7" t="str">
        <f>$D$5</f>
        <v>Intermediate A Low 2025</v>
      </c>
      <c r="E286" s="7" t="str">
        <f>$E$5</f>
        <v>Static Change A Low 2025</v>
      </c>
      <c r="F286" s="7" t="s">
        <v>74</v>
      </c>
    </row>
    <row r="287" spans="3:6" ht="17.25" thickTop="1" x14ac:dyDescent="0.25">
      <c r="C287" s="16" t="s">
        <v>44</v>
      </c>
      <c r="D287" s="21">
        <v>627.61004638671875</v>
      </c>
      <c r="E287" s="21">
        <v>708.16998291015625</v>
      </c>
      <c r="F287" s="21">
        <f>E287-D287</f>
        <v>80.5599365234375</v>
      </c>
    </row>
    <row r="288" spans="3:6" x14ac:dyDescent="0.25">
      <c r="C288" s="16" t="s">
        <v>56</v>
      </c>
      <c r="D288" s="21">
        <v>30.720000222325325</v>
      </c>
      <c r="E288" s="21">
        <v>31.959999471902847</v>
      </c>
      <c r="F288" s="21">
        <f t="shared" ref="F288:F303" si="20">E288-D288</f>
        <v>1.2399992495775223</v>
      </c>
    </row>
    <row r="289" spans="3:6" x14ac:dyDescent="0.25">
      <c r="C289" s="16" t="s">
        <v>65</v>
      </c>
      <c r="D289" s="21">
        <v>13.030000686645508</v>
      </c>
      <c r="E289" s="21">
        <v>20.159999847412109</v>
      </c>
      <c r="F289" s="21">
        <f t="shared" si="20"/>
        <v>7.1299991607666016</v>
      </c>
    </row>
    <row r="290" spans="3:6" x14ac:dyDescent="0.25">
      <c r="C290" s="16" t="s">
        <v>45</v>
      </c>
      <c r="D290" s="21">
        <v>7.3400001749396324</v>
      </c>
      <c r="E290" s="21">
        <v>11.700000079348683</v>
      </c>
      <c r="F290" s="21">
        <f t="shared" si="20"/>
        <v>4.3599999044090509</v>
      </c>
    </row>
    <row r="291" spans="3:6" x14ac:dyDescent="0.25">
      <c r="C291" s="16" t="s">
        <v>47</v>
      </c>
      <c r="D291" s="21">
        <v>6.2800002098083496</v>
      </c>
      <c r="E291" s="21">
        <v>10.770000457763672</v>
      </c>
      <c r="F291" s="21">
        <f t="shared" si="20"/>
        <v>4.4900002479553223</v>
      </c>
    </row>
    <row r="292" spans="3:6" x14ac:dyDescent="0.25">
      <c r="C292" s="16" t="s">
        <v>73</v>
      </c>
      <c r="D292" s="21">
        <v>5.869999885559082</v>
      </c>
      <c r="E292" s="21">
        <v>8.0699996948242188</v>
      </c>
      <c r="F292" s="21">
        <f t="shared" si="20"/>
        <v>2.1999998092651367</v>
      </c>
    </row>
    <row r="293" spans="3:6" x14ac:dyDescent="0.25">
      <c r="C293" s="16" t="s">
        <v>66</v>
      </c>
      <c r="D293" s="21">
        <v>3.3299999330192804</v>
      </c>
      <c r="E293" s="21">
        <v>4.9900000188499689</v>
      </c>
      <c r="F293" s="21">
        <f t="shared" si="20"/>
        <v>1.6600000858306885</v>
      </c>
    </row>
    <row r="294" spans="3:6" x14ac:dyDescent="0.25">
      <c r="C294" s="16" t="s">
        <v>64</v>
      </c>
      <c r="D294" s="21">
        <v>1.0399999618530273</v>
      </c>
      <c r="E294" s="21">
        <v>2.1800000667572021</v>
      </c>
      <c r="F294" s="21">
        <f t="shared" si="20"/>
        <v>1.1400001049041748</v>
      </c>
    </row>
    <row r="295" spans="3:6" s="6" customFormat="1" x14ac:dyDescent="0.25">
      <c r="C295" s="16" t="s">
        <v>70</v>
      </c>
      <c r="D295" s="21">
        <v>1.2299999482929707</v>
      </c>
      <c r="E295" s="21">
        <v>1.6299999784678221</v>
      </c>
      <c r="F295" s="21">
        <f t="shared" si="20"/>
        <v>0.40000003017485142</v>
      </c>
    </row>
    <row r="296" spans="3:6" s="6" customFormat="1" x14ac:dyDescent="0.25">
      <c r="C296" s="16" t="s">
        <v>61</v>
      </c>
      <c r="D296" s="21">
        <v>0.92000001668930054</v>
      </c>
      <c r="E296" s="21">
        <v>0.94999998807907104</v>
      </c>
      <c r="F296" s="21">
        <f t="shared" si="20"/>
        <v>2.9999971389770508E-2</v>
      </c>
    </row>
    <row r="297" spans="3:6" s="6" customFormat="1" x14ac:dyDescent="0.25">
      <c r="C297" s="16" t="s">
        <v>72</v>
      </c>
      <c r="D297" s="21">
        <v>0.52999997138977051</v>
      </c>
      <c r="E297" s="21">
        <v>0.81000000238418579</v>
      </c>
      <c r="F297" s="21">
        <f t="shared" si="20"/>
        <v>0.28000003099441528</v>
      </c>
    </row>
    <row r="298" spans="3:6" s="6" customFormat="1" x14ac:dyDescent="0.25">
      <c r="C298" s="16" t="s">
        <v>58</v>
      </c>
      <c r="D298" s="21">
        <v>0.55000001192092896</v>
      </c>
      <c r="E298" s="21">
        <v>0.68999999761581421</v>
      </c>
      <c r="F298" s="21">
        <f t="shared" si="20"/>
        <v>0.13999998569488525</v>
      </c>
    </row>
    <row r="299" spans="3:6" x14ac:dyDescent="0.25">
      <c r="C299" s="16" t="s">
        <v>71</v>
      </c>
      <c r="D299" s="21">
        <v>0</v>
      </c>
      <c r="E299" s="21">
        <v>0.60000002384185791</v>
      </c>
      <c r="F299" s="21">
        <f t="shared" si="20"/>
        <v>0.60000002384185791</v>
      </c>
    </row>
    <row r="300" spans="3:6" s="6" customFormat="1" x14ac:dyDescent="0.25">
      <c r="C300" s="16" t="s">
        <v>48</v>
      </c>
      <c r="D300" s="21">
        <v>0.34999999403953552</v>
      </c>
      <c r="E300" s="21">
        <v>0.32000002264976501</v>
      </c>
      <c r="F300" s="21">
        <f t="shared" si="20"/>
        <v>-2.9999971389770508E-2</v>
      </c>
    </row>
    <row r="301" spans="3:6" s="6" customFormat="1" x14ac:dyDescent="0.25">
      <c r="C301" s="16" t="s">
        <v>46</v>
      </c>
      <c r="D301" s="21">
        <v>0.15000000596046448</v>
      </c>
      <c r="E301" s="21">
        <v>0.15999999642372131</v>
      </c>
      <c r="F301" s="21">
        <f t="shared" si="20"/>
        <v>9.9999904632568359E-3</v>
      </c>
    </row>
    <row r="302" spans="3:6" s="6" customFormat="1" x14ac:dyDescent="0.25">
      <c r="C302" s="16" t="s">
        <v>67</v>
      </c>
      <c r="D302" s="21">
        <v>0</v>
      </c>
      <c r="E302" s="21">
        <v>0.10000000149011612</v>
      </c>
      <c r="F302" s="21">
        <f t="shared" si="20"/>
        <v>0.10000000149011612</v>
      </c>
    </row>
    <row r="303" spans="3:6" s="6" customFormat="1" ht="17.25" thickBot="1" x14ac:dyDescent="0.3">
      <c r="C303" s="16" t="s">
        <v>57</v>
      </c>
      <c r="D303" s="21">
        <v>0</v>
      </c>
      <c r="E303" s="21">
        <v>0</v>
      </c>
      <c r="F303" s="21">
        <f t="shared" si="20"/>
        <v>0</v>
      </c>
    </row>
    <row r="304" spans="3:6" s="6" customFormat="1" ht="18" thickTop="1" thickBot="1" x14ac:dyDescent="0.3">
      <c r="C304" s="19" t="s">
        <v>59</v>
      </c>
      <c r="D304" s="20">
        <f t="shared" ref="D304:F304" si="21">SUM(D287:D303)</f>
        <v>698.95004740916193</v>
      </c>
      <c r="E304" s="20">
        <f t="shared" si="21"/>
        <v>803.25998255796731</v>
      </c>
      <c r="F304" s="20">
        <f t="shared" si="21"/>
        <v>104.30993514880538</v>
      </c>
    </row>
    <row r="305" spans="3:6" ht="18" thickTop="1" thickBot="1" x14ac:dyDescent="0.3">
      <c r="C305" s="19" t="s">
        <v>37</v>
      </c>
      <c r="D305" s="20">
        <f t="shared" ref="D305:F305" si="22">D17</f>
        <v>1066.0199710726738</v>
      </c>
      <c r="E305" s="20">
        <f t="shared" si="22"/>
        <v>1238.0199996232986</v>
      </c>
      <c r="F305" s="20">
        <f t="shared" si="22"/>
        <v>172.00002855062485</v>
      </c>
    </row>
    <row r="306" spans="3:6" ht="17.25" thickTop="1" x14ac:dyDescent="0.3"/>
  </sheetData>
  <pageMargins left="0.7" right="0.7" top="0.75" bottom="0.75" header="0.3" footer="0.3"/>
  <pageSetup orientation="portrait" r:id="rId1"/>
  <ignoredErrors>
    <ignoredError sqref="C17 C7:C16 C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NYISO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hamaguchijs</dc:creator>
  <cp:lastModifiedBy>Rajbhandari, Nischal</cp:lastModifiedBy>
  <dcterms:created xsi:type="dcterms:W3CDTF">2013-06-24T12:33:17Z</dcterms:created>
  <dcterms:modified xsi:type="dcterms:W3CDTF">2018-10-01T19:20:17Z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-2073537994</vt:i4>
  </property>
  <property fmtid="{D5CDD505-2E9C-101B-9397-08002B2CF9AE}" pid="3" name="_NewReviewCycle">
    <vt:lpwstr/>
  </property>
  <property fmtid="{D5CDD505-2E9C-101B-9397-08002B2CF9AE}" pid="4" name="_EmailSubject">
    <vt:lpwstr>Constraint Group mapping for WNYPP</vt:lpwstr>
  </property>
  <property fmtid="{D5CDD505-2E9C-101B-9397-08002B2CF9AE}" pid="5" name="_AuthorEmail">
    <vt:lpwstr>cyang@nyiso.com</vt:lpwstr>
  </property>
  <property fmtid="{D5CDD505-2E9C-101B-9397-08002B2CF9AE}" pid="6" name="_AuthorEmailDisplayName">
    <vt:lpwstr>Yang, Chen X</vt:lpwstr>
  </property>
  <property fmtid="{D5CDD505-2E9C-101B-9397-08002B2CF9AE}" pid="7" name="_PreviousAdHocReviewCycleID">
    <vt:i4>567127146</vt:i4>
  </property>
  <property fmtid="{D5CDD505-2E9C-101B-9397-08002B2CF9AE}" pid="8" name="_ReviewingToolsShownOnce">
    <vt:lpwstr/>
  </property>
</Properties>
</file>