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F259" i="1" l="1"/>
  <c r="E259" i="1"/>
  <c r="D259" i="1"/>
  <c r="F258" i="1"/>
  <c r="F239" i="1" l="1"/>
  <c r="E238" i="1"/>
  <c r="E240" i="1" s="1"/>
  <c r="D238" i="1"/>
  <c r="D240" i="1" s="1"/>
  <c r="F240" i="1" l="1"/>
  <c r="F238" i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D17" i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<sst xmlns="http://schemas.openxmlformats.org/spreadsheetml/2006/main" count="252" uniqueCount="88">
  <si>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</si>
  <si>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</si>
  <si>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</si>
  <si>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</si>
  <si>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</si>
  <si>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</si>
  <si>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</si>
  <si>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</si>
  <si>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</si>
  <si>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</si>
  <si>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</si>
  <si>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</si>
  <si>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</si>
  <si>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</si>
  <si>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</si>
  <si>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</si>
  <si>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</si>
  <si>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</si>
  <si>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</si>
  <si>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</si>
  <si>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</si>
  <si>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</si>
  <si>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</si>
  <si>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</si>
  <si>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</si>
  <si>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</si>
  <si>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</si>
  <si>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</si>
  <si>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</si>
  <si>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</si>
  <si>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</si>
  <si>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</si>
  <si>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</si>
  <si>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</si>
  <si>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</si>
  <si>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</si>
  <si>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</si>
  <si>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</si>
  <si>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</si>
  <si>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</si>
  <si>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</si>
  <si>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</si>
  <si>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</si>
  <si>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</si>
  <si>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</si>
  <si>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</si>
  <si>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NEW SCOTLAND LEEDS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</si>
  <si>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</si>
  <si>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</si>
  <si>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</si>
  <si>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</si>
  <si>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</si>
  <si>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</si>
  <si>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</si>
  <si>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</si>
  <si>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</si>
  <si>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</si>
  <si>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PACKARD HUNTLEY</t>
  </si>
  <si>
    <t>Grand Total</t>
  </si>
  <si>
    <t>Genesee</t>
  </si>
  <si>
    <t>STOLLE GARDENVILLE</t>
  </si>
  <si>
    <t>Total</t>
  </si>
  <si>
    <t>Average LBMP ($/MWh)</t>
  </si>
  <si>
    <t xml:space="preserve">VOLNEY SCRIBA </t>
  </si>
  <si>
    <t>EGRDNCTY 138 VALLYSTR 138 1</t>
  </si>
  <si>
    <t>E179THST HELLGT ASTORIAE</t>
  </si>
  <si>
    <t>EDIC MARCY</t>
  </si>
  <si>
    <t>LEEDS HURLYAVE</t>
  </si>
  <si>
    <t>Production Cost ($M)</t>
  </si>
  <si>
    <t>Congestion Rent ($M)</t>
  </si>
  <si>
    <t>NORTHPORT PILGRIM</t>
  </si>
  <si>
    <t>GOWANUS GOETHALS</t>
  </si>
  <si>
    <t>SPRAINBROOK DUNWOODIE</t>
  </si>
  <si>
    <t xml:space="preserve">UPNY-ConEd-OP               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</si>
  <si>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</si>
  <si>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</si>
  <si>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</si>
  <si>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</si>
  <si>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</si>
  <si>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</si>
  <si>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</si>
  <si>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</si>
  <si>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</si>
  <si>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</si>
  <si>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</si>
  <si>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Simple Change A 2030</t>
  </si>
  <si>
    <t>PROJECTED LOAD PAYMENTS [LBMP * Area Load] ($M)</t>
  </si>
  <si>
    <t>Static Change C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</si>
</sst>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£&quot;* #,##0.00_);_(&quot;£&quot;* \(#,##0.00\);_(&quot;£&quot;* &quot;-&quot;??_);_(@_)"/>
    <numFmt numFmtId="167" formatCode="0.00_);[Red]\(0.0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7" fontId="5" fillId="2" borderId="0" xfId="1" applyNumberFormat="1" applyFont="1" applyFill="1" applyBorder="1" applyAlignment="1" applyProtection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  <xf numFmtId="38" fontId="5" fillId="2" borderId="0" xfId="2" applyNumberFormat="1" applyFont="1" applyFill="1" applyBorder="1" applyAlignment="1" applyProtection="1">
      <alignment horizontal="right" vertical="center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4032.809814453125</c:v>
                </c:pt>
                <c:pt idx="1">
                  <c:v>1735.77001953125</c:v>
                </c:pt>
                <c:pt idx="2">
                  <c:v>24940.501953125</c:v>
                </c:pt>
                <c:pt idx="3">
                  <c:v>3788.239990234375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Simple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4005.079833984375</c:v>
                </c:pt>
                <c:pt idx="1">
                  <c:v>1667.239990234375</c:v>
                </c:pt>
                <c:pt idx="2">
                  <c:v>24689.890625</c:v>
                </c:pt>
                <c:pt idx="3">
                  <c:v>3737.89013671875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-27.72998046875</c:v>
                </c:pt>
                <c:pt idx="1">
                  <c:v>-68.530029296875</c:v>
                </c:pt>
                <c:pt idx="2">
                  <c:v>-250.611328125</c:v>
                </c:pt>
                <c:pt idx="3">
                  <c:v>-50.349853515625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5.9999998658895493E-2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Simple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5.9999998658895493E-2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-9.9999997764825821E-3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85.729560558593647</c:v>
                </c:pt>
                <c:pt idx="1">
                  <c:v>12.171484961853018</c:v>
                </c:pt>
                <c:pt idx="2">
                  <c:v>841.18010249999998</c:v>
                </c:pt>
                <c:pt idx="3">
                  <c:v>27.269372178466796</c:v>
                </c:pt>
                <c:pt idx="4">
                  <c:v>28.468977465942384</c:v>
                </c:pt>
                <c:pt idx="5">
                  <c:v>3606.1948790000001</c:v>
                </c:pt>
                <c:pt idx="6">
                  <c:v>3238.4651616384272</c:v>
                </c:pt>
                <c:pt idx="7">
                  <c:v>1.7106300000000001</c:v>
                </c:pt>
                <c:pt idx="8">
                  <c:v>1.643252057220459</c:v>
                </c:pt>
                <c:pt idx="9">
                  <c:v>9909.8974257499995</c:v>
                </c:pt>
                <c:pt idx="10">
                  <c:v>2501.66168703125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Simple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88.453014032714847</c:v>
                </c:pt>
                <c:pt idx="1">
                  <c:v>12.564654648498536</c:v>
                </c:pt>
                <c:pt idx="2">
                  <c:v>645.94461158984382</c:v>
                </c:pt>
                <c:pt idx="3">
                  <c:v>28.828816847412099</c:v>
                </c:pt>
                <c:pt idx="4">
                  <c:v>32.912621855590821</c:v>
                </c:pt>
                <c:pt idx="5">
                  <c:v>3431.1361682500001</c:v>
                </c:pt>
                <c:pt idx="6">
                  <c:v>3013.8909053295888</c:v>
                </c:pt>
                <c:pt idx="7">
                  <c:v>1.6013439856948852</c:v>
                </c:pt>
                <c:pt idx="8">
                  <c:v>1.5265839332427977</c:v>
                </c:pt>
                <c:pt idx="9">
                  <c:v>9753.5392502499999</c:v>
                </c:pt>
                <c:pt idx="10">
                  <c:v>2460.47529515625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2.7234534741212002</c:v>
                </c:pt>
                <c:pt idx="1">
                  <c:v>0.39316968664551766</c:v>
                </c:pt>
                <c:pt idx="2">
                  <c:v>-195.23549091015616</c:v>
                </c:pt>
                <c:pt idx="3">
                  <c:v>1.5594446689453036</c:v>
                </c:pt>
                <c:pt idx="4">
                  <c:v>4.443644389648437</c:v>
                </c:pt>
                <c:pt idx="5">
                  <c:v>-175.05871075000005</c:v>
                </c:pt>
                <c:pt idx="6">
                  <c:v>-224.57425630883836</c:v>
                </c:pt>
                <c:pt idx="7">
                  <c:v>-0.10928601430511486</c:v>
                </c:pt>
                <c:pt idx="8">
                  <c:v>-0.11666812397766124</c:v>
                </c:pt>
                <c:pt idx="9">
                  <c:v>-156.35817549999956</c:v>
                </c:pt>
                <c:pt idx="10">
                  <c:v>-41.186391875000027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5.9500002861022949</c:v>
                </c:pt>
                <c:pt idx="1">
                  <c:v>0.84000003337860107</c:v>
                </c:pt>
                <c:pt idx="2">
                  <c:v>58.300003051757813</c:v>
                </c:pt>
                <c:pt idx="3">
                  <c:v>1.8899999856948853</c:v>
                </c:pt>
                <c:pt idx="4">
                  <c:v>1.9700000286102295</c:v>
                </c:pt>
                <c:pt idx="5">
                  <c:v>249.96000671386719</c:v>
                </c:pt>
                <c:pt idx="6">
                  <c:v>224.47999572753906</c:v>
                </c:pt>
                <c:pt idx="7">
                  <c:v>0.10999999940395355</c:v>
                </c:pt>
                <c:pt idx="8">
                  <c:v>0.10000000149011612</c:v>
                </c:pt>
                <c:pt idx="9">
                  <c:v>686.95001220703125</c:v>
                </c:pt>
                <c:pt idx="10">
                  <c:v>173.41000366210938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Simple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6.130000114440918</c:v>
                </c:pt>
                <c:pt idx="1">
                  <c:v>0.87000000476837158</c:v>
                </c:pt>
                <c:pt idx="2">
                  <c:v>44.779998779296875</c:v>
                </c:pt>
                <c:pt idx="3">
                  <c:v>2</c:v>
                </c:pt>
                <c:pt idx="4">
                  <c:v>2.2799999713897705</c:v>
                </c:pt>
                <c:pt idx="5">
                  <c:v>237.83999633789063</c:v>
                </c:pt>
                <c:pt idx="6">
                  <c:v>208.91000366210938</c:v>
                </c:pt>
                <c:pt idx="7">
                  <c:v>9.9999994039535522E-2</c:v>
                </c:pt>
                <c:pt idx="8">
                  <c:v>0.10000000149011612</c:v>
                </c:pt>
                <c:pt idx="9">
                  <c:v>676.1199951171875</c:v>
                </c:pt>
                <c:pt idx="10">
                  <c:v>170.54998779296875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0.17999982833862305</c:v>
                </c:pt>
                <c:pt idx="1">
                  <c:v>2.9999971389770508E-2</c:v>
                </c:pt>
                <c:pt idx="2">
                  <c:v>-13.520004272460938</c:v>
                </c:pt>
                <c:pt idx="3">
                  <c:v>0.11000001430511475</c:v>
                </c:pt>
                <c:pt idx="4">
                  <c:v>0.30999994277954102</c:v>
                </c:pt>
                <c:pt idx="5">
                  <c:v>-12.120010375976563</c:v>
                </c:pt>
                <c:pt idx="6">
                  <c:v>-15.569992065429688</c:v>
                </c:pt>
                <c:pt idx="7">
                  <c:v>-1.000000536441803E-2</c:v>
                </c:pt>
                <c:pt idx="8">
                  <c:v>0</c:v>
                </c:pt>
                <c:pt idx="9">
                  <c:v>-10.83001708984375</c:v>
                </c:pt>
                <c:pt idx="10">
                  <c:v>-2.860015869140625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-21.829999923706055</c:v>
                </c:pt>
                <c:pt idx="1">
                  <c:v>-0.30999994277954102</c:v>
                </c:pt>
                <c:pt idx="2">
                  <c:v>7.4100003242492676</c:v>
                </c:pt>
                <c:pt idx="3">
                  <c:v>-11.570000648498535</c:v>
                </c:pt>
                <c:pt idx="4">
                  <c:v>-2.9500000476837158</c:v>
                </c:pt>
                <c:pt idx="5">
                  <c:v>25.569999694824219</c:v>
                </c:pt>
                <c:pt idx="6">
                  <c:v>36.819999694824219</c:v>
                </c:pt>
                <c:pt idx="7">
                  <c:v>12.149999618530273</c:v>
                </c:pt>
                <c:pt idx="8">
                  <c:v>26.309999465942383</c:v>
                </c:pt>
                <c:pt idx="9">
                  <c:v>253.20999145507813</c:v>
                </c:pt>
                <c:pt idx="10">
                  <c:v>101.87000274658203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Simple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-16.100000381469727</c:v>
                </c:pt>
                <c:pt idx="1">
                  <c:v>-5.8299999237060547</c:v>
                </c:pt>
                <c:pt idx="2">
                  <c:v>4.4200000762939453</c:v>
                </c:pt>
                <c:pt idx="3">
                  <c:v>-8.3099994659423828</c:v>
                </c:pt>
                <c:pt idx="4">
                  <c:v>-1.6000000238418579</c:v>
                </c:pt>
                <c:pt idx="5">
                  <c:v>23.80000114440918</c:v>
                </c:pt>
                <c:pt idx="6">
                  <c:v>33.989997863769531</c:v>
                </c:pt>
                <c:pt idx="7">
                  <c:v>11.039999961853027</c:v>
                </c:pt>
                <c:pt idx="8">
                  <c:v>24.139999389648438</c:v>
                </c:pt>
                <c:pt idx="9">
                  <c:v>231.94000244140625</c:v>
                </c:pt>
                <c:pt idx="10">
                  <c:v>93.75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5.7299995422363281</c:v>
                </c:pt>
                <c:pt idx="1">
                  <c:v>-5.5199999809265137</c:v>
                </c:pt>
                <c:pt idx="2">
                  <c:v>-2.9900002479553223</c:v>
                </c:pt>
                <c:pt idx="3">
                  <c:v>3.2600011825561523</c:v>
                </c:pt>
                <c:pt idx="4">
                  <c:v>1.3500000238418579</c:v>
                </c:pt>
                <c:pt idx="5">
                  <c:v>-1.7699985504150391</c:v>
                </c:pt>
                <c:pt idx="6">
                  <c:v>-2.8300018310546875</c:v>
                </c:pt>
                <c:pt idx="7">
                  <c:v>-1.1099996566772461</c:v>
                </c:pt>
                <c:pt idx="8">
                  <c:v>-2.1700000762939453</c:v>
                </c:pt>
                <c:pt idx="9">
                  <c:v>-21.269989013671875</c:v>
                </c:pt>
                <c:pt idx="10">
                  <c:v>-8.1200027465820313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42.25</c:v>
                </c:pt>
                <c:pt idx="1">
                  <c:v>19.360000610351563</c:v>
                </c:pt>
                <c:pt idx="2">
                  <c:v>32.420001983642578</c:v>
                </c:pt>
                <c:pt idx="3">
                  <c:v>1.9100000858306885</c:v>
                </c:pt>
                <c:pt idx="4">
                  <c:v>15.380000114440918</c:v>
                </c:pt>
                <c:pt idx="5">
                  <c:v>279.01998901367188</c:v>
                </c:pt>
                <c:pt idx="6">
                  <c:v>184.07998657226563</c:v>
                </c:pt>
                <c:pt idx="7">
                  <c:v>61.25</c:v>
                </c:pt>
                <c:pt idx="8">
                  <c:v>119.65000915527344</c:v>
                </c:pt>
                <c:pt idx="9">
                  <c:v>1153.3699951171875</c:v>
                </c:pt>
                <c:pt idx="10">
                  <c:v>477.58999633789063</c:v>
                </c:pt>
                <c:pt idx="11" formatCode="0">
                  <c:v>2386.2799789905548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Simple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52.860000610351563</c:v>
                </c:pt>
                <c:pt idx="1">
                  <c:v>23.600000381469727</c:v>
                </c:pt>
                <c:pt idx="2">
                  <c:v>38.419998168945313</c:v>
                </c:pt>
                <c:pt idx="3">
                  <c:v>2.4500000476837158</c:v>
                </c:pt>
                <c:pt idx="4">
                  <c:v>20.849998474121094</c:v>
                </c:pt>
                <c:pt idx="5">
                  <c:v>381.6199951171875</c:v>
                </c:pt>
                <c:pt idx="6">
                  <c:v>251.85000610351563</c:v>
                </c:pt>
                <c:pt idx="7">
                  <c:v>83.590003967285156</c:v>
                </c:pt>
                <c:pt idx="8">
                  <c:v>165.20001220703125</c:v>
                </c:pt>
                <c:pt idx="9">
                  <c:v>1593.1400146484375</c:v>
                </c:pt>
                <c:pt idx="10">
                  <c:v>644.94000244140625</c:v>
                </c:pt>
                <c:pt idx="11" formatCode="0">
                  <c:v>3258.5200321674347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10.610000610351563</c:v>
                </c:pt>
                <c:pt idx="1">
                  <c:v>4.2399997711181641</c:v>
                </c:pt>
                <c:pt idx="2">
                  <c:v>5.9999961853027344</c:v>
                </c:pt>
                <c:pt idx="3">
                  <c:v>0.53999996185302734</c:v>
                </c:pt>
                <c:pt idx="4">
                  <c:v>5.4699983596801758</c:v>
                </c:pt>
                <c:pt idx="5">
                  <c:v>102.60000610351563</c:v>
                </c:pt>
                <c:pt idx="6">
                  <c:v>67.77001953125</c:v>
                </c:pt>
                <c:pt idx="7">
                  <c:v>22.340003967285156</c:v>
                </c:pt>
                <c:pt idx="8">
                  <c:v>45.550003051757813</c:v>
                </c:pt>
                <c:pt idx="9">
                  <c:v>439.77001953125</c:v>
                </c:pt>
                <c:pt idx="10">
                  <c:v>167.35000610351563</c:v>
                </c:pt>
                <c:pt idx="11" formatCode="0">
                  <c:v>872.24005317687988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3.2629808400505632E-2"/>
              <c:y val="0.2406903073802977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MOTTHAVEN RAINEY</c:v>
                </c:pt>
                <c:pt idx="3">
                  <c:v>DUNWOODIE TO LONG ISLAND</c:v>
                </c:pt>
                <c:pt idx="4">
                  <c:v>EGRDNCTY 138 VALLYSTR 138 1</c:v>
                </c:pt>
                <c:pt idx="5">
                  <c:v>GREENWOOD</c:v>
                </c:pt>
                <c:pt idx="6">
                  <c:v>E179THST HELLGT ASTORIAE</c:v>
                </c:pt>
                <c:pt idx="7">
                  <c:v>NEW SCOTLAND LEEDS</c:v>
                </c:pt>
                <c:pt idx="8">
                  <c:v>SPRAINBROOK DUNWOODIE</c:v>
                </c:pt>
                <c:pt idx="9">
                  <c:v>VOLNEY SCRIBA </c:v>
                </c:pt>
                <c:pt idx="10">
                  <c:v>EDIC MARCY</c:v>
                </c:pt>
                <c:pt idx="11">
                  <c:v>RAINEY VERNON</c:v>
                </c:pt>
                <c:pt idx="12">
                  <c:v>NORTHPORT PILGRIM</c:v>
                </c:pt>
                <c:pt idx="13">
                  <c:v>GOWANUS GOETHALS</c:v>
                </c:pt>
                <c:pt idx="14">
                  <c:v>PACKARD HUNTLEY</c:v>
                </c:pt>
                <c:pt idx="15">
                  <c:v>STOLLE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1669.81005859375</c:v>
                </c:pt>
                <c:pt idx="1">
                  <c:v>31.5</c:v>
                </c:pt>
                <c:pt idx="2">
                  <c:v>25.939998626708984</c:v>
                </c:pt>
                <c:pt idx="3">
                  <c:v>27.110000133514404</c:v>
                </c:pt>
                <c:pt idx="4">
                  <c:v>26.079999923706055</c:v>
                </c:pt>
                <c:pt idx="5">
                  <c:v>22.810000421479344</c:v>
                </c:pt>
                <c:pt idx="6">
                  <c:v>11.129999965429306</c:v>
                </c:pt>
                <c:pt idx="7">
                  <c:v>1.9999999552965164E-2</c:v>
                </c:pt>
                <c:pt idx="8">
                  <c:v>1.3999999761581421</c:v>
                </c:pt>
                <c:pt idx="9">
                  <c:v>0</c:v>
                </c:pt>
                <c:pt idx="10">
                  <c:v>2.4000000953674316</c:v>
                </c:pt>
                <c:pt idx="11">
                  <c:v>0.76999998092651367</c:v>
                </c:pt>
                <c:pt idx="12">
                  <c:v>0.64999998733401299</c:v>
                </c:pt>
                <c:pt idx="13">
                  <c:v>0.54000002145767212</c:v>
                </c:pt>
                <c:pt idx="14">
                  <c:v>0.51999998092651367</c:v>
                </c:pt>
                <c:pt idx="15">
                  <c:v>0.23999999463558197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Simple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MOTTHAVEN RAINEY</c:v>
                </c:pt>
                <c:pt idx="3">
                  <c:v>DUNWOODIE TO LONG ISLAND</c:v>
                </c:pt>
                <c:pt idx="4">
                  <c:v>EGRDNCTY 138 VALLYSTR 138 1</c:v>
                </c:pt>
                <c:pt idx="5">
                  <c:v>GREENWOOD</c:v>
                </c:pt>
                <c:pt idx="6">
                  <c:v>E179THST HELLGT ASTORIAE</c:v>
                </c:pt>
                <c:pt idx="7">
                  <c:v>NEW SCOTLAND LEEDS</c:v>
                </c:pt>
                <c:pt idx="8">
                  <c:v>SPRAINBROOK DUNWOODIE</c:v>
                </c:pt>
                <c:pt idx="9">
                  <c:v>VOLNEY SCRIBA </c:v>
                </c:pt>
                <c:pt idx="10">
                  <c:v>EDIC MARCY</c:v>
                </c:pt>
                <c:pt idx="11">
                  <c:v>RAINEY VERNON</c:v>
                </c:pt>
                <c:pt idx="12">
                  <c:v>NORTHPORT PILGRIM</c:v>
                </c:pt>
                <c:pt idx="13">
                  <c:v>GOWANUS GOETHALS</c:v>
                </c:pt>
                <c:pt idx="14">
                  <c:v>PACKARD HUNTLEY</c:v>
                </c:pt>
                <c:pt idx="15">
                  <c:v>STOLLE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2305.89990234375</c:v>
                </c:pt>
                <c:pt idx="1">
                  <c:v>46.569999694824219</c:v>
                </c:pt>
                <c:pt idx="2">
                  <c:v>42.55999755859375</c:v>
                </c:pt>
                <c:pt idx="3">
                  <c:v>35.93999981880188</c:v>
                </c:pt>
                <c:pt idx="4">
                  <c:v>28.120000839233398</c:v>
                </c:pt>
                <c:pt idx="5">
                  <c:v>23.739999838173389</c:v>
                </c:pt>
                <c:pt idx="6">
                  <c:v>17.289999827742577</c:v>
                </c:pt>
                <c:pt idx="7">
                  <c:v>2.7599999904632568</c:v>
                </c:pt>
                <c:pt idx="8">
                  <c:v>2.0499999523162842</c:v>
                </c:pt>
                <c:pt idx="9">
                  <c:v>1.7599999904632568</c:v>
                </c:pt>
                <c:pt idx="10">
                  <c:v>0.77999997138977051</c:v>
                </c:pt>
                <c:pt idx="11">
                  <c:v>0.74000000953674316</c:v>
                </c:pt>
                <c:pt idx="12">
                  <c:v>0.73000000417232513</c:v>
                </c:pt>
                <c:pt idx="13">
                  <c:v>0.4699999988079071</c:v>
                </c:pt>
                <c:pt idx="14">
                  <c:v>0.42999997735023499</c:v>
                </c:pt>
                <c:pt idx="15">
                  <c:v>0.37000003457069397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MOTTHAVEN RAINEY</c:v>
                </c:pt>
                <c:pt idx="3">
                  <c:v>DUNWOODIE TO LONG ISLAND</c:v>
                </c:pt>
                <c:pt idx="4">
                  <c:v>EGRDNCTY 138 VALLYSTR 138 1</c:v>
                </c:pt>
                <c:pt idx="5">
                  <c:v>GREENWOOD</c:v>
                </c:pt>
                <c:pt idx="6">
                  <c:v>E179THST HELLGT ASTORIAE</c:v>
                </c:pt>
                <c:pt idx="7">
                  <c:v>NEW SCOTLAND LEEDS</c:v>
                </c:pt>
                <c:pt idx="8">
                  <c:v>SPRAINBROOK DUNWOODIE</c:v>
                </c:pt>
                <c:pt idx="9">
                  <c:v>VOLNEY SCRIBA </c:v>
                </c:pt>
                <c:pt idx="10">
                  <c:v>EDIC MARCY</c:v>
                </c:pt>
                <c:pt idx="11">
                  <c:v>RAINEY VERNON</c:v>
                </c:pt>
                <c:pt idx="12">
                  <c:v>NORTHPORT PILGRIM</c:v>
                </c:pt>
                <c:pt idx="13">
                  <c:v>GOWANUS GOETHALS</c:v>
                </c:pt>
                <c:pt idx="14">
                  <c:v>PACKARD HUNTLEY</c:v>
                </c:pt>
                <c:pt idx="15">
                  <c:v>STOLLE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Summary!$F$287:$F$303</c:f>
              <c:numCache>
                <c:formatCode>#,##0_);[Red]\(#,##0\)</c:formatCode>
                <c:ptCount val="17"/>
                <c:pt idx="0">
                  <c:v>636.08984375</c:v>
                </c:pt>
                <c:pt idx="1">
                  <c:v>15.069999694824219</c:v>
                </c:pt>
                <c:pt idx="2">
                  <c:v>16.619998931884766</c:v>
                </c:pt>
                <c:pt idx="3">
                  <c:v>8.8299996852874756</c:v>
                </c:pt>
                <c:pt idx="4">
                  <c:v>2.0400009155273438</c:v>
                </c:pt>
                <c:pt idx="5">
                  <c:v>0.92999941669404507</c:v>
                </c:pt>
                <c:pt idx="6">
                  <c:v>6.1599998623132706</c:v>
                </c:pt>
                <c:pt idx="7">
                  <c:v>2.7399999909102917</c:v>
                </c:pt>
                <c:pt idx="8">
                  <c:v>0.64999997615814209</c:v>
                </c:pt>
                <c:pt idx="9">
                  <c:v>1.7599999904632568</c:v>
                </c:pt>
                <c:pt idx="10">
                  <c:v>-1.6200001239776611</c:v>
                </c:pt>
                <c:pt idx="11">
                  <c:v>-2.9999971389770508E-2</c:v>
                </c:pt>
                <c:pt idx="12">
                  <c:v>8.0000016838312149E-2</c:v>
                </c:pt>
                <c:pt idx="13">
                  <c:v>-7.0000022649765015E-2</c:v>
                </c:pt>
                <c:pt idx="14">
                  <c:v>-9.0000003576278687E-2</c:v>
                </c:pt>
                <c:pt idx="15">
                  <c:v>0.130000039935112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2.5463804144769467E-2"/>
              <c:y val="0.38076306161715656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23078.4296875</c:v>
                </c:pt>
                <c:pt idx="1">
                  <c:v>802.3599853515625</c:v>
                </c:pt>
                <c:pt idx="2">
                  <c:v>25179.521484375</c:v>
                </c:pt>
                <c:pt idx="3">
                  <c:v>10525.150390625</c:v>
                </c:pt>
                <c:pt idx="4">
                  <c:v>8669.4599609375</c:v>
                </c:pt>
                <c:pt idx="5">
                  <c:v>12625.4697265625</c:v>
                </c:pt>
                <c:pt idx="6">
                  <c:v>8912.9404296875</c:v>
                </c:pt>
                <c:pt idx="7">
                  <c:v>471.510009765625</c:v>
                </c:pt>
                <c:pt idx="8">
                  <c:v>112.53999328613281</c:v>
                </c:pt>
                <c:pt idx="9">
                  <c:v>19874.73046875</c:v>
                </c:pt>
                <c:pt idx="10">
                  <c:v>8272.6904296875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Simple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22888.578125</c:v>
                </c:pt>
                <c:pt idx="1">
                  <c:v>5654.9501953125</c:v>
                </c:pt>
                <c:pt idx="2">
                  <c:v>29771.16015625</c:v>
                </c:pt>
                <c:pt idx="3">
                  <c:v>10257.25</c:v>
                </c:pt>
                <c:pt idx="4">
                  <c:v>8511.25</c:v>
                </c:pt>
                <c:pt idx="5">
                  <c:v>11927.419921875</c:v>
                </c:pt>
                <c:pt idx="6">
                  <c:v>8366.9306640625</c:v>
                </c:pt>
                <c:pt idx="7">
                  <c:v>470.97000122070313</c:v>
                </c:pt>
                <c:pt idx="8">
                  <c:v>112.09999847412109</c:v>
                </c:pt>
                <c:pt idx="9">
                  <c:v>19474.060546875</c:v>
                </c:pt>
                <c:pt idx="10">
                  <c:v>8174.9599609375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-189.8515625</c:v>
                </c:pt>
                <c:pt idx="1">
                  <c:v>4852.5902099609375</c:v>
                </c:pt>
                <c:pt idx="2">
                  <c:v>4591.638671875</c:v>
                </c:pt>
                <c:pt idx="3">
                  <c:v>-267.900390625</c:v>
                </c:pt>
                <c:pt idx="4">
                  <c:v>-158.2099609375</c:v>
                </c:pt>
                <c:pt idx="5">
                  <c:v>-698.0498046875</c:v>
                </c:pt>
                <c:pt idx="6">
                  <c:v>-546.009765625</c:v>
                </c:pt>
                <c:pt idx="7">
                  <c:v>-0.540008544921875</c:v>
                </c:pt>
                <c:pt idx="8">
                  <c:v>-0.43999481201171875</c:v>
                </c:pt>
                <c:pt idx="9">
                  <c:v>-400.669921875</c:v>
                </c:pt>
                <c:pt idx="10">
                  <c:v>-97.73046875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201325601271301E-2"/>
              <c:y val="0.3401819371680880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00381180267661"/>
          <c:y val="0.13562468672076747"/>
          <c:w val="0.83512088195445711"/>
          <c:h val="0.56936100553909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7180.02001953125</c:v>
                </c:pt>
                <c:pt idx="1">
                  <c:v>2654.7900390625</c:v>
                </c:pt>
                <c:pt idx="2">
                  <c:v>4447.7197265625</c:v>
                </c:pt>
                <c:pt idx="3">
                  <c:v>1533.070068359375</c:v>
                </c:pt>
                <c:pt idx="4">
                  <c:v>-3683.97998046875</c:v>
                </c:pt>
                <c:pt idx="5">
                  <c:v>1103.080078125</c:v>
                </c:pt>
                <c:pt idx="6">
                  <c:v>61.599990844726563</c:v>
                </c:pt>
                <c:pt idx="7">
                  <c:v>707.05999755859375</c:v>
                </c:pt>
                <c:pt idx="8">
                  <c:v>10343.4296875</c:v>
                </c:pt>
                <c:pt idx="9">
                  <c:v>999.3499755859375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Simple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3159.669921875</c:v>
                </c:pt>
                <c:pt idx="1">
                  <c:v>2639.419921875</c:v>
                </c:pt>
                <c:pt idx="2">
                  <c:v>4574.02001953125</c:v>
                </c:pt>
                <c:pt idx="3">
                  <c:v>1666.6300048828125</c:v>
                </c:pt>
                <c:pt idx="4">
                  <c:v>-4359.009765625</c:v>
                </c:pt>
                <c:pt idx="5">
                  <c:v>1055.0399169921875</c:v>
                </c:pt>
                <c:pt idx="6">
                  <c:v>-31.320003509521484</c:v>
                </c:pt>
                <c:pt idx="7">
                  <c:v>-1675.199951171875</c:v>
                </c:pt>
                <c:pt idx="8">
                  <c:v>10328.76953125</c:v>
                </c:pt>
                <c:pt idx="9">
                  <c:v>985.489990234375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-4020.35009765625</c:v>
                </c:pt>
                <c:pt idx="1">
                  <c:v>-15.3701171875</c:v>
                </c:pt>
                <c:pt idx="2">
                  <c:v>126.30029296875</c:v>
                </c:pt>
                <c:pt idx="3">
                  <c:v>133.5599365234375</c:v>
                </c:pt>
                <c:pt idx="4">
                  <c:v>-675.02978515625</c:v>
                </c:pt>
                <c:pt idx="5">
                  <c:v>-48.0401611328125</c:v>
                </c:pt>
                <c:pt idx="6">
                  <c:v>-92.919994354248047</c:v>
                </c:pt>
                <c:pt idx="7">
                  <c:v>-2382.2599487304688</c:v>
                </c:pt>
                <c:pt idx="8">
                  <c:v>-14.66015625</c:v>
                </c:pt>
                <c:pt idx="9">
                  <c:v>-13.8599853515625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2.9670834522714358E-2"/>
              <c:y val="0.3369530541156167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1005.7999877929688</c:v>
                </c:pt>
                <c:pt idx="1">
                  <c:v>42.30999755859375</c:v>
                </c:pt>
                <c:pt idx="2">
                  <c:v>1187.14990234375</c:v>
                </c:pt>
                <c:pt idx="3">
                  <c:v>473.3900146484375</c:v>
                </c:pt>
                <c:pt idx="4">
                  <c:v>401.72000122070313</c:v>
                </c:pt>
                <c:pt idx="5">
                  <c:v>1013.4400024414063</c:v>
                </c:pt>
                <c:pt idx="6">
                  <c:v>678.0899658203125</c:v>
                </c:pt>
                <c:pt idx="7">
                  <c:v>35.620002746582031</c:v>
                </c:pt>
                <c:pt idx="8">
                  <c:v>8.5300006866455078</c:v>
                </c:pt>
                <c:pt idx="9">
                  <c:v>1647.429931640625</c:v>
                </c:pt>
                <c:pt idx="10">
                  <c:v>681.830078125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Simple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766.17999267578125</c:v>
                </c:pt>
                <c:pt idx="1">
                  <c:v>205.30000305175781</c:v>
                </c:pt>
                <c:pt idx="2">
                  <c:v>1081.47998046875</c:v>
                </c:pt>
                <c:pt idx="3">
                  <c:v>365.73001098632813</c:v>
                </c:pt>
                <c:pt idx="4">
                  <c:v>317.04000854492188</c:v>
                </c:pt>
                <c:pt idx="5">
                  <c:v>965.3199462890625</c:v>
                </c:pt>
                <c:pt idx="6">
                  <c:v>614.05999755859375</c:v>
                </c:pt>
                <c:pt idx="7">
                  <c:v>34.530002593994141</c:v>
                </c:pt>
                <c:pt idx="8">
                  <c:v>8.1999998092651367</c:v>
                </c:pt>
                <c:pt idx="9">
                  <c:v>1593.9599609375</c:v>
                </c:pt>
                <c:pt idx="10">
                  <c:v>659.47003173828125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-239.6199951171875</c:v>
                </c:pt>
                <c:pt idx="1">
                  <c:v>162.99000549316406</c:v>
                </c:pt>
                <c:pt idx="2">
                  <c:v>-105.669921875</c:v>
                </c:pt>
                <c:pt idx="3">
                  <c:v>-107.66000366210938</c:v>
                </c:pt>
                <c:pt idx="4">
                  <c:v>-84.67999267578125</c:v>
                </c:pt>
                <c:pt idx="5">
                  <c:v>-48.12005615234375</c:v>
                </c:pt>
                <c:pt idx="6">
                  <c:v>-64.02996826171875</c:v>
                </c:pt>
                <c:pt idx="7">
                  <c:v>-1.0900001525878906</c:v>
                </c:pt>
                <c:pt idx="8">
                  <c:v>-0.33000087738037109</c:v>
                </c:pt>
                <c:pt idx="9">
                  <c:v>-53.469970703125</c:v>
                </c:pt>
                <c:pt idx="10">
                  <c:v>-22.36004638671875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3.5124696544747647E-2"/>
              <c:y val="0.2562220342291923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[LBMP</a:t>
            </a:r>
            <a:r>
              <a:rPr lang="en-US" baseline="0"/>
              <a:t> * Area Load]</a:t>
            </a:r>
            <a:r>
              <a:rPr lang="en-US"/>
              <a:t>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617.9599609375</c:v>
                </c:pt>
                <c:pt idx="1">
                  <c:v>429.6400146484375</c:v>
                </c:pt>
                <c:pt idx="2">
                  <c:v>705.2099609375</c:v>
                </c:pt>
                <c:pt idx="3">
                  <c:v>270.69000244140625</c:v>
                </c:pt>
                <c:pt idx="4">
                  <c:v>306.70999145507813</c:v>
                </c:pt>
                <c:pt idx="5">
                  <c:v>834.96002197265625</c:v>
                </c:pt>
                <c:pt idx="6">
                  <c:v>673.4000244140625</c:v>
                </c:pt>
                <c:pt idx="7">
                  <c:v>207.989990234375</c:v>
                </c:pt>
                <c:pt idx="8">
                  <c:v>431.3499755859375</c:v>
                </c:pt>
                <c:pt idx="9">
                  <c:v>3905.170166015625</c:v>
                </c:pt>
                <c:pt idx="10">
                  <c:v>1573.449951171875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Simple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482.239990234375</c:v>
                </c:pt>
                <c:pt idx="1">
                  <c:v>334.1500244140625</c:v>
                </c:pt>
                <c:pt idx="2">
                  <c:v>566.33001708984375</c:v>
                </c:pt>
                <c:pt idx="3">
                  <c:v>211.72000122070313</c:v>
                </c:pt>
                <c:pt idx="4">
                  <c:v>252.260009765625</c:v>
                </c:pt>
                <c:pt idx="5">
                  <c:v>828.13995361328125</c:v>
                </c:pt>
                <c:pt idx="6">
                  <c:v>648.77001953125</c:v>
                </c:pt>
                <c:pt idx="7">
                  <c:v>201.56999206542969</c:v>
                </c:pt>
                <c:pt idx="8">
                  <c:v>417.719970703125</c:v>
                </c:pt>
                <c:pt idx="9">
                  <c:v>3830.31005859375</c:v>
                </c:pt>
                <c:pt idx="10">
                  <c:v>1540.5499267578125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-135.719970703125</c:v>
                </c:pt>
                <c:pt idx="1">
                  <c:v>-95.489990234375</c:v>
                </c:pt>
                <c:pt idx="2">
                  <c:v>-138.87994384765625</c:v>
                </c:pt>
                <c:pt idx="3">
                  <c:v>-58.970001220703125</c:v>
                </c:pt>
                <c:pt idx="4">
                  <c:v>-54.449981689453125</c:v>
                </c:pt>
                <c:pt idx="5">
                  <c:v>-6.820068359375</c:v>
                </c:pt>
                <c:pt idx="6">
                  <c:v>-24.6300048828125</c:v>
                </c:pt>
                <c:pt idx="7">
                  <c:v>-6.4199981689453125</c:v>
                </c:pt>
                <c:pt idx="8">
                  <c:v>-13.6300048828125</c:v>
                </c:pt>
                <c:pt idx="9">
                  <c:v>-74.860107421875</c:v>
                </c:pt>
                <c:pt idx="10">
                  <c:v>-32.9000244140625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968769235410928E-2"/>
              <c:y val="0.3174041292018918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86.229995727539063</c:v>
                </c:pt>
                <c:pt idx="1">
                  <c:v>4.9999997019767761E-2</c:v>
                </c:pt>
                <c:pt idx="2">
                  <c:v>156.16000366210938</c:v>
                </c:pt>
                <c:pt idx="3">
                  <c:v>9.9999994039535522E-2</c:v>
                </c:pt>
                <c:pt idx="4">
                  <c:v>0.10999999940395355</c:v>
                </c:pt>
                <c:pt idx="5">
                  <c:v>315.42001342773438</c:v>
                </c:pt>
                <c:pt idx="6">
                  <c:v>33.850002288818359</c:v>
                </c:pt>
                <c:pt idx="7">
                  <c:v>330.85000610351563</c:v>
                </c:pt>
                <c:pt idx="8">
                  <c:v>1.9999999552965164E-2</c:v>
                </c:pt>
                <c:pt idx="9">
                  <c:v>49.020000457763672</c:v>
                </c:pt>
                <c:pt idx="10">
                  <c:v>358.26998901367188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Simple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84.340003967285156</c:v>
                </c:pt>
                <c:pt idx="1">
                  <c:v>4.9999997019767761E-2</c:v>
                </c:pt>
                <c:pt idx="2">
                  <c:v>210.36000061035156</c:v>
                </c:pt>
                <c:pt idx="3">
                  <c:v>9.9999994039535522E-2</c:v>
                </c:pt>
                <c:pt idx="4">
                  <c:v>0.11999999731779099</c:v>
                </c:pt>
                <c:pt idx="5">
                  <c:v>314.48001098632813</c:v>
                </c:pt>
                <c:pt idx="6">
                  <c:v>32.680000305175781</c:v>
                </c:pt>
                <c:pt idx="7">
                  <c:v>330.72000122070313</c:v>
                </c:pt>
                <c:pt idx="8">
                  <c:v>1.9999999552965164E-2</c:v>
                </c:pt>
                <c:pt idx="9">
                  <c:v>48.180000305175781</c:v>
                </c:pt>
                <c:pt idx="10">
                  <c:v>358.03997802734375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-1.8899917602539063</c:v>
                </c:pt>
                <c:pt idx="1">
                  <c:v>0</c:v>
                </c:pt>
                <c:pt idx="2">
                  <c:v>54.199996948242188</c:v>
                </c:pt>
                <c:pt idx="3">
                  <c:v>0</c:v>
                </c:pt>
                <c:pt idx="4">
                  <c:v>9.9999979138374329E-3</c:v>
                </c:pt>
                <c:pt idx="5">
                  <c:v>-0.94000244140625</c:v>
                </c:pt>
                <c:pt idx="6">
                  <c:v>-1.1700019836425781</c:v>
                </c:pt>
                <c:pt idx="7">
                  <c:v>-0.1300048828125</c:v>
                </c:pt>
                <c:pt idx="8">
                  <c:v>0</c:v>
                </c:pt>
                <c:pt idx="9">
                  <c:v>-0.84000015258789063</c:v>
                </c:pt>
                <c:pt idx="10">
                  <c:v>-0.230010986328125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44.758610730593816</c:v>
                </c:pt>
                <c:pt idx="1">
                  <c:v>47.610107191780898</c:v>
                </c:pt>
                <c:pt idx="2">
                  <c:v>49.611333904109664</c:v>
                </c:pt>
                <c:pt idx="3">
                  <c:v>46.139423744292237</c:v>
                </c:pt>
                <c:pt idx="4">
                  <c:v>50.516704680365159</c:v>
                </c:pt>
                <c:pt idx="5">
                  <c:v>77.966867123287599</c:v>
                </c:pt>
                <c:pt idx="6">
                  <c:v>74.339726598173385</c:v>
                </c:pt>
                <c:pt idx="7">
                  <c:v>75.541055707762624</c:v>
                </c:pt>
                <c:pt idx="8">
                  <c:v>75.658370433790111</c:v>
                </c:pt>
                <c:pt idx="9">
                  <c:v>77.589992808219236</c:v>
                </c:pt>
                <c:pt idx="10">
                  <c:v>78.687653652967612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Simple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34.349416894977104</c:v>
                </c:pt>
                <c:pt idx="1">
                  <c:v>36.402816894977192</c:v>
                </c:pt>
                <c:pt idx="2">
                  <c:v>39.317208219178127</c:v>
                </c:pt>
                <c:pt idx="3">
                  <c:v>36.018326598173516</c:v>
                </c:pt>
                <c:pt idx="4">
                  <c:v>41.13925136986294</c:v>
                </c:pt>
                <c:pt idx="5">
                  <c:v>77.71279954337885</c:v>
                </c:pt>
                <c:pt idx="6">
                  <c:v>71.686401141552565</c:v>
                </c:pt>
                <c:pt idx="7">
                  <c:v>73.157721803652706</c:v>
                </c:pt>
                <c:pt idx="8">
                  <c:v>73.265456621004432</c:v>
                </c:pt>
                <c:pt idx="9">
                  <c:v>75.947717465753243</c:v>
                </c:pt>
                <c:pt idx="10">
                  <c:v>76.894517922374135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-10.409193835616712</c:v>
                </c:pt>
                <c:pt idx="1">
                  <c:v>-11.207290296803706</c:v>
                </c:pt>
                <c:pt idx="2">
                  <c:v>-10.294125684931537</c:v>
                </c:pt>
                <c:pt idx="3">
                  <c:v>-10.121097146118721</c:v>
                </c:pt>
                <c:pt idx="4">
                  <c:v>-9.3774533105022186</c:v>
                </c:pt>
                <c:pt idx="5">
                  <c:v>-0.25406757990874951</c:v>
                </c:pt>
                <c:pt idx="6">
                  <c:v>-2.65332545662082</c:v>
                </c:pt>
                <c:pt idx="7">
                  <c:v>-2.383333904109918</c:v>
                </c:pt>
                <c:pt idx="8">
                  <c:v>-2.3929138127856788</c:v>
                </c:pt>
                <c:pt idx="9">
                  <c:v>-1.642275342465993</c:v>
                </c:pt>
                <c:pt idx="10">
                  <c:v>-1.7931357305934768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Simple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Static Change C 2030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1142.3499755859375</c:v>
                </c:pt>
                <c:pt idx="1">
                  <c:v>203.510009765625</c:v>
                </c:pt>
                <c:pt idx="2">
                  <c:v>849.72998046875</c:v>
                </c:pt>
                <c:pt idx="3">
                  <c:v>65.329994201660156</c:v>
                </c:pt>
                <c:pt idx="4">
                  <c:v>82.080001831054688</c:v>
                </c:pt>
                <c:pt idx="5">
                  <c:v>782.27996826171875</c:v>
                </c:pt>
                <c:pt idx="6">
                  <c:v>495.739990234375</c:v>
                </c:pt>
                <c:pt idx="7">
                  <c:v>1293.3299560546875</c:v>
                </c:pt>
                <c:pt idx="8">
                  <c:v>0.70000004768371582</c:v>
                </c:pt>
                <c:pt idx="9">
                  <c:v>1996.47998046875</c:v>
                </c:pt>
                <c:pt idx="10">
                  <c:v>3639.230224609375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Simple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1055.8599853515625</c:v>
                </c:pt>
                <c:pt idx="1">
                  <c:v>161.35000610351563</c:v>
                </c:pt>
                <c:pt idx="2">
                  <c:v>694.6700439453125</c:v>
                </c:pt>
                <c:pt idx="3">
                  <c:v>55.230003356933594</c:v>
                </c:pt>
                <c:pt idx="4">
                  <c:v>69.19000244140625</c:v>
                </c:pt>
                <c:pt idx="5">
                  <c:v>772.1800537109375</c:v>
                </c:pt>
                <c:pt idx="6">
                  <c:v>457.31997680664063</c:v>
                </c:pt>
                <c:pt idx="7">
                  <c:v>1292.780029296875</c:v>
                </c:pt>
                <c:pt idx="8">
                  <c:v>0.63999998569488525</c:v>
                </c:pt>
                <c:pt idx="9">
                  <c:v>1982.81005859375</c:v>
                </c:pt>
                <c:pt idx="10">
                  <c:v>3634.85009765625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-86.489990234375</c:v>
                </c:pt>
                <c:pt idx="1">
                  <c:v>-42.160003662109375</c:v>
                </c:pt>
                <c:pt idx="2">
                  <c:v>-155.0599365234375</c:v>
                </c:pt>
                <c:pt idx="3">
                  <c:v>-10.099990844726563</c:v>
                </c:pt>
                <c:pt idx="4">
                  <c:v>-12.889999389648438</c:v>
                </c:pt>
                <c:pt idx="5">
                  <c:v>-10.09991455078125</c:v>
                </c:pt>
                <c:pt idx="6">
                  <c:v>-38.420013427734375</c:v>
                </c:pt>
                <c:pt idx="7">
                  <c:v>-0.5499267578125</c:v>
                </c:pt>
                <c:pt idx="8">
                  <c:v>-6.0000061988830566E-2</c:v>
                </c:pt>
                <c:pt idx="9">
                  <c:v>-13.669921875</c:v>
                </c:pt>
                <c:pt idx="10">
                  <c:v>-4.380126953125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65</xdr:row>
      <xdr:rowOff>133349</xdr:rowOff>
    </xdr:from>
    <xdr:to>
      <xdr:col>21</xdr:col>
      <xdr:colOff>137584</xdr:colOff>
      <xdr:row>85</xdr:row>
      <xdr:rowOff>104774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21</xdr:col>
      <xdr:colOff>127000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21</xdr:col>
      <xdr:colOff>158750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570441</xdr:colOff>
      <xdr:row>145</xdr:row>
      <xdr:rowOff>187325</xdr:rowOff>
    </xdr:from>
    <xdr:to>
      <xdr:col>21</xdr:col>
      <xdr:colOff>169334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21</xdr:col>
      <xdr:colOff>169334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21</xdr:col>
      <xdr:colOff>169333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21</xdr:col>
      <xdr:colOff>179917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557741</xdr:colOff>
      <xdr:row>205</xdr:row>
      <xdr:rowOff>143932</xdr:rowOff>
    </xdr:from>
    <xdr:to>
      <xdr:col>21</xdr:col>
      <xdr:colOff>179917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21</xdr:col>
      <xdr:colOff>179918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557742</xdr:colOff>
      <xdr:row>242</xdr:row>
      <xdr:rowOff>198967</xdr:rowOff>
    </xdr:from>
    <xdr:to>
      <xdr:col>21</xdr:col>
      <xdr:colOff>201084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21</xdr:col>
      <xdr:colOff>201084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zoomScale="90" zoomScaleNormal="90" workbookViewId="0">
      <selection activeCell="C315" sqref="C314:C315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18.28515625" style="29" bestFit="1" customWidth="1"/>
    <col min="5" max="5" width="20.5703125" style="13" bestFit="1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49</v>
      </c>
      <c r="D5" s="7" t="s">
        <v>87</v>
      </c>
      <c r="E5" s="7" t="s">
        <v>85</v>
      </c>
      <c r="F5" s="7" t="s">
        <v>74</v>
      </c>
    </row>
    <row r="6" spans="3:6" ht="17.25" thickTop="1" x14ac:dyDescent="0.3">
      <c r="C6" s="1" t="s">
        <v>27</v>
      </c>
      <c r="D6" s="9">
        <v>42.25</v>
      </c>
      <c r="E6" s="26">
        <v>52.860000610351563</v>
      </c>
      <c r="F6" s="26">
        <f>E6-D6</f>
        <v>10.610000610351563</v>
      </c>
    </row>
    <row r="7" spans="3:6" x14ac:dyDescent="0.3">
      <c r="C7" s="1" t="s">
        <v>59</v>
      </c>
      <c r="D7" s="9">
        <v>19.360000610351563</v>
      </c>
      <c r="E7" s="26">
        <v>23.600000381469727</v>
      </c>
      <c r="F7" s="26">
        <f t="shared" ref="F7:F16" si="0">E7-D7</f>
        <v>4.2399997711181641</v>
      </c>
    </row>
    <row r="8" spans="3:6" x14ac:dyDescent="0.3">
      <c r="C8" s="1" t="s">
        <v>28</v>
      </c>
      <c r="D8" s="9">
        <v>32.420001983642578</v>
      </c>
      <c r="E8" s="26">
        <v>38.419998168945313</v>
      </c>
      <c r="F8" s="26">
        <f t="shared" si="0"/>
        <v>5.9999961853027344</v>
      </c>
    </row>
    <row r="9" spans="3:6" x14ac:dyDescent="0.3">
      <c r="C9" s="1" t="s">
        <v>29</v>
      </c>
      <c r="D9" s="9">
        <v>1.9100000858306885</v>
      </c>
      <c r="E9" s="26">
        <v>2.4500000476837158</v>
      </c>
      <c r="F9" s="26">
        <f t="shared" si="0"/>
        <v>0.53999996185302734</v>
      </c>
    </row>
    <row r="10" spans="3:6" x14ac:dyDescent="0.3">
      <c r="C10" s="1" t="s">
        <v>30</v>
      </c>
      <c r="D10" s="9">
        <v>15.380000114440918</v>
      </c>
      <c r="E10" s="26">
        <v>20.849998474121094</v>
      </c>
      <c r="F10" s="26">
        <f t="shared" si="0"/>
        <v>5.4699983596801758</v>
      </c>
    </row>
    <row r="11" spans="3:6" x14ac:dyDescent="0.3">
      <c r="C11" s="1" t="s">
        <v>31</v>
      </c>
      <c r="D11" s="9">
        <v>279.01998901367188</v>
      </c>
      <c r="E11" s="26">
        <v>381.6199951171875</v>
      </c>
      <c r="F11" s="26">
        <f t="shared" si="0"/>
        <v>102.60000610351563</v>
      </c>
    </row>
    <row r="12" spans="3:6" x14ac:dyDescent="0.3">
      <c r="C12" s="1" t="s">
        <v>32</v>
      </c>
      <c r="D12" s="9">
        <v>184.07998657226563</v>
      </c>
      <c r="E12" s="26">
        <v>251.85000610351563</v>
      </c>
      <c r="F12" s="26">
        <f t="shared" si="0"/>
        <v>67.77001953125</v>
      </c>
    </row>
    <row r="13" spans="3:6" x14ac:dyDescent="0.3">
      <c r="C13" s="1" t="s">
        <v>33</v>
      </c>
      <c r="D13" s="9">
        <v>61.25</v>
      </c>
      <c r="E13" s="26">
        <v>83.590003967285156</v>
      </c>
      <c r="F13" s="26">
        <f t="shared" si="0"/>
        <v>22.340003967285156</v>
      </c>
    </row>
    <row r="14" spans="3:6" x14ac:dyDescent="0.3">
      <c r="C14" s="1" t="s">
        <v>34</v>
      </c>
      <c r="D14" s="9">
        <v>119.65000915527344</v>
      </c>
      <c r="E14" s="26">
        <v>165.20001220703125</v>
      </c>
      <c r="F14" s="26">
        <f t="shared" si="0"/>
        <v>45.550003051757813</v>
      </c>
    </row>
    <row r="15" spans="3:6" x14ac:dyDescent="0.3">
      <c r="C15" s="1" t="s">
        <v>35</v>
      </c>
      <c r="D15" s="9">
        <v>1153.3699951171875</v>
      </c>
      <c r="E15" s="26">
        <v>1593.1400146484375</v>
      </c>
      <c r="F15" s="26">
        <f t="shared" si="0"/>
        <v>439.77001953125</v>
      </c>
    </row>
    <row r="16" spans="3:6" ht="17.25" thickBot="1" x14ac:dyDescent="0.35">
      <c r="C16" s="1" t="s">
        <v>36</v>
      </c>
      <c r="D16" s="9">
        <v>477.58999633789063</v>
      </c>
      <c r="E16" s="26">
        <v>644.94000244140625</v>
      </c>
      <c r="F16" s="26">
        <f t="shared" si="0"/>
        <v>167.35000610351563</v>
      </c>
    </row>
    <row r="17" spans="3:6" ht="18" thickTop="1" thickBot="1" x14ac:dyDescent="0.3">
      <c r="C17" s="19" t="s">
        <v>37</v>
      </c>
      <c r="D17" s="7">
        <f t="shared" ref="D17:F17" si="1">SUM(D6:D16)</f>
        <v>2386.2799789905548</v>
      </c>
      <c r="E17" s="7">
        <f t="shared" si="1"/>
        <v>3258.5200321674347</v>
      </c>
      <c r="F17" s="7">
        <f t="shared" si="1"/>
        <v>872.24005317687988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53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68</v>
      </c>
      <c r="D24" s="7" t="str">
        <f>$D$5</f>
        <v>Static Change C 2030</v>
      </c>
      <c r="E24" s="7" t="str">
        <f>$E$5</f>
        <v>Simple Change A 2030</v>
      </c>
      <c r="F24" s="7" t="s">
        <v>74</v>
      </c>
    </row>
    <row r="25" spans="3:6" ht="17.25" thickTop="1" x14ac:dyDescent="0.3">
      <c r="C25" s="1" t="s">
        <v>27</v>
      </c>
      <c r="D25" s="9">
        <v>21.129999160766602</v>
      </c>
      <c r="E25" s="26">
        <v>21.160001754760742</v>
      </c>
      <c r="F25" s="26">
        <f>E25-D25</f>
        <v>3.0002593994140625E-2</v>
      </c>
    </row>
    <row r="26" spans="3:6" x14ac:dyDescent="0.3">
      <c r="C26" s="1" t="s">
        <v>59</v>
      </c>
      <c r="D26" s="9">
        <v>3.6800000667572021</v>
      </c>
      <c r="E26" s="26">
        <v>52.510002136230469</v>
      </c>
      <c r="F26" s="26">
        <f t="shared" ref="F26:F43" si="2">E26-D26</f>
        <v>48.830002069473267</v>
      </c>
    </row>
    <row r="27" spans="3:6" x14ac:dyDescent="0.3">
      <c r="C27" s="1" t="s">
        <v>28</v>
      </c>
      <c r="D27" s="9">
        <v>318.58001708984375</v>
      </c>
      <c r="E27" s="26">
        <v>335.75</v>
      </c>
      <c r="F27" s="26">
        <f t="shared" si="2"/>
        <v>17.16998291015625</v>
      </c>
    </row>
    <row r="28" spans="3:6" x14ac:dyDescent="0.3">
      <c r="C28" s="1" t="s">
        <v>29</v>
      </c>
      <c r="D28" s="9">
        <v>5.3599996566772461</v>
      </c>
      <c r="E28" s="26">
        <v>5.5900001525878906</v>
      </c>
      <c r="F28" s="26">
        <f t="shared" si="2"/>
        <v>0.23000049591064453</v>
      </c>
    </row>
    <row r="29" spans="3:6" x14ac:dyDescent="0.3">
      <c r="C29" s="1" t="s">
        <v>30</v>
      </c>
      <c r="D29" s="9">
        <v>6.3400001525878906</v>
      </c>
      <c r="E29" s="26">
        <v>7.2200002670288086</v>
      </c>
      <c r="F29" s="26">
        <f t="shared" si="2"/>
        <v>0.88000011444091797</v>
      </c>
    </row>
    <row r="30" spans="3:6" x14ac:dyDescent="0.3">
      <c r="C30" s="1" t="s">
        <v>31</v>
      </c>
      <c r="D30" s="9">
        <v>698.3699951171875</v>
      </c>
      <c r="E30" s="26">
        <v>681.52996826171875</v>
      </c>
      <c r="F30" s="26">
        <f t="shared" si="2"/>
        <v>-16.84002685546875</v>
      </c>
    </row>
    <row r="31" spans="3:6" x14ac:dyDescent="0.3">
      <c r="C31" s="1" t="s">
        <v>32</v>
      </c>
      <c r="D31" s="9">
        <v>596.8399658203125</v>
      </c>
      <c r="E31" s="26">
        <v>556.82000732421875</v>
      </c>
      <c r="F31" s="26">
        <f t="shared" si="2"/>
        <v>-40.01995849609375</v>
      </c>
    </row>
    <row r="32" spans="3:6" x14ac:dyDescent="0.3">
      <c r="C32" s="1" t="s">
        <v>33</v>
      </c>
      <c r="D32" s="9">
        <v>7.6400003433227539</v>
      </c>
      <c r="E32" s="26">
        <v>7.6100001335144043</v>
      </c>
      <c r="F32" s="26">
        <f t="shared" si="2"/>
        <v>-3.0000209808349609E-2</v>
      </c>
    </row>
    <row r="33" spans="3:6" x14ac:dyDescent="0.3">
      <c r="C33" s="1" t="s">
        <v>34</v>
      </c>
      <c r="D33" s="9">
        <v>0.31000000238418579</v>
      </c>
      <c r="E33" s="26">
        <v>0.2800000011920929</v>
      </c>
      <c r="F33" s="26">
        <f t="shared" si="2"/>
        <v>-3.0000001192092896E-2</v>
      </c>
    </row>
    <row r="34" spans="3:6" x14ac:dyDescent="0.3">
      <c r="C34" s="1" t="s">
        <v>35</v>
      </c>
      <c r="D34" s="9">
        <v>1878.72998046875</v>
      </c>
      <c r="E34" s="26">
        <v>1848.7900390625</v>
      </c>
      <c r="F34" s="26">
        <f t="shared" si="2"/>
        <v>-29.93994140625</v>
      </c>
    </row>
    <row r="35" spans="3:6" ht="17.25" thickBot="1" x14ac:dyDescent="0.35">
      <c r="C35" s="1" t="s">
        <v>36</v>
      </c>
      <c r="D35" s="9">
        <v>495.82998657226563</v>
      </c>
      <c r="E35" s="26">
        <v>487.82000732421875</v>
      </c>
      <c r="F35" s="26">
        <f t="shared" si="2"/>
        <v>-8.009979248046875</v>
      </c>
    </row>
    <row r="36" spans="3:6" ht="18" thickTop="1" thickBot="1" x14ac:dyDescent="0.3">
      <c r="C36" s="19" t="s">
        <v>37</v>
      </c>
      <c r="D36" s="10">
        <v>4032.809814453125</v>
      </c>
      <c r="E36" s="10">
        <v>4005.079833984375</v>
      </c>
      <c r="F36" s="10">
        <f t="shared" si="2"/>
        <v>-27.72998046875</v>
      </c>
    </row>
    <row r="37" spans="3:6" ht="17.25" thickTop="1" x14ac:dyDescent="0.3">
      <c r="C37" s="1" t="s">
        <v>24</v>
      </c>
      <c r="D37" s="9">
        <v>1362.9599609375</v>
      </c>
      <c r="E37" s="26">
        <v>1066.3299560546875</v>
      </c>
      <c r="F37" s="26">
        <f t="shared" si="2"/>
        <v>-296.6300048828125</v>
      </c>
    </row>
    <row r="38" spans="3:6" ht="17.25" thickBot="1" x14ac:dyDescent="0.35">
      <c r="C38" s="1" t="s">
        <v>25</v>
      </c>
      <c r="D38" s="9">
        <v>398.38998413085938</v>
      </c>
      <c r="E38" s="26">
        <v>521.4000244140625</v>
      </c>
      <c r="F38" s="26">
        <f t="shared" si="2"/>
        <v>123.01004028320313</v>
      </c>
    </row>
    <row r="39" spans="3:6" ht="18" thickTop="1" thickBot="1" x14ac:dyDescent="0.3">
      <c r="C39" s="19" t="s">
        <v>26</v>
      </c>
      <c r="D39" s="10">
        <v>4997.3203125</v>
      </c>
      <c r="E39" s="10">
        <v>4550</v>
      </c>
      <c r="F39" s="10">
        <f t="shared" si="2"/>
        <v>-447.3203125</v>
      </c>
    </row>
    <row r="40" spans="3:6" ht="17.25" thickTop="1" x14ac:dyDescent="0.3">
      <c r="C40" s="1" t="s">
        <v>75</v>
      </c>
      <c r="D40" s="9">
        <v>1735.77001953125</v>
      </c>
      <c r="E40" s="26">
        <v>1667.239990234375</v>
      </c>
      <c r="F40" s="26">
        <f t="shared" si="2"/>
        <v>-68.530029296875</v>
      </c>
    </row>
    <row r="41" spans="3:6" x14ac:dyDescent="0.3">
      <c r="C41" s="1" t="s">
        <v>76</v>
      </c>
      <c r="D41" s="9">
        <v>24940.501953125</v>
      </c>
      <c r="E41" s="26">
        <v>24689.890625</v>
      </c>
      <c r="F41" s="26">
        <f t="shared" si="2"/>
        <v>-250.611328125</v>
      </c>
    </row>
    <row r="42" spans="3:6" ht="17.25" thickBot="1" x14ac:dyDescent="0.35">
      <c r="C42" s="1" t="s">
        <v>77</v>
      </c>
      <c r="D42" s="9">
        <v>3788.239990234375</v>
      </c>
      <c r="E42" s="26">
        <v>3737.89013671875</v>
      </c>
      <c r="F42" s="26">
        <f t="shared" si="2"/>
        <v>-50.349853515625</v>
      </c>
    </row>
    <row r="43" spans="3:6" ht="18" thickTop="1" thickBot="1" x14ac:dyDescent="0.3">
      <c r="C43" s="19" t="s">
        <v>38</v>
      </c>
      <c r="D43" s="11">
        <f>D36+D40+D41+D42</f>
        <v>34497.32177734375</v>
      </c>
      <c r="E43" s="11">
        <f>E36+E40+E41+E42</f>
        <v>34100.1005859375</v>
      </c>
      <c r="F43" s="11">
        <f t="shared" si="2"/>
        <v>-397.22119140625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54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Static Change C 2030</v>
      </c>
      <c r="E48" s="7" t="str">
        <f>$E$5</f>
        <v>Simple Change A 2030</v>
      </c>
      <c r="F48" s="7" t="s">
        <v>74</v>
      </c>
    </row>
    <row r="49" spans="3:6" s="5" customFormat="1" ht="17.25" thickTop="1" x14ac:dyDescent="0.25">
      <c r="C49" s="1" t="s">
        <v>27</v>
      </c>
      <c r="D49" s="9">
        <v>23078.4296875</v>
      </c>
      <c r="E49" s="9">
        <v>22888.578125</v>
      </c>
      <c r="F49" s="9">
        <f>E49-D49</f>
        <v>-189.8515625</v>
      </c>
    </row>
    <row r="50" spans="3:6" s="5" customFormat="1" x14ac:dyDescent="0.25">
      <c r="C50" s="1" t="s">
        <v>59</v>
      </c>
      <c r="D50" s="9">
        <v>802.3599853515625</v>
      </c>
      <c r="E50" s="9">
        <v>5654.9501953125</v>
      </c>
      <c r="F50" s="9">
        <f t="shared" ref="F50:F65" si="3">E50-D50</f>
        <v>4852.5902099609375</v>
      </c>
    </row>
    <row r="51" spans="3:6" s="5" customFormat="1" x14ac:dyDescent="0.25">
      <c r="C51" s="1" t="s">
        <v>28</v>
      </c>
      <c r="D51" s="9">
        <v>25179.521484375</v>
      </c>
      <c r="E51" s="9">
        <v>29771.16015625</v>
      </c>
      <c r="F51" s="9">
        <f t="shared" si="3"/>
        <v>4591.638671875</v>
      </c>
    </row>
    <row r="52" spans="3:6" s="5" customFormat="1" x14ac:dyDescent="0.25">
      <c r="C52" s="1" t="s">
        <v>29</v>
      </c>
      <c r="D52" s="9">
        <v>10525.150390625</v>
      </c>
      <c r="E52" s="9">
        <v>10257.25</v>
      </c>
      <c r="F52" s="9">
        <f t="shared" si="3"/>
        <v>-267.900390625</v>
      </c>
    </row>
    <row r="53" spans="3:6" s="5" customFormat="1" x14ac:dyDescent="0.25">
      <c r="C53" s="1" t="s">
        <v>30</v>
      </c>
      <c r="D53" s="9">
        <v>8669.4599609375</v>
      </c>
      <c r="E53" s="9">
        <v>8511.25</v>
      </c>
      <c r="F53" s="9">
        <f t="shared" si="3"/>
        <v>-158.2099609375</v>
      </c>
    </row>
    <row r="54" spans="3:6" s="5" customFormat="1" x14ac:dyDescent="0.25">
      <c r="C54" s="1" t="s">
        <v>31</v>
      </c>
      <c r="D54" s="9">
        <v>12625.4697265625</v>
      </c>
      <c r="E54" s="9">
        <v>11927.419921875</v>
      </c>
      <c r="F54" s="9">
        <f t="shared" si="3"/>
        <v>-698.0498046875</v>
      </c>
    </row>
    <row r="55" spans="3:6" s="5" customFormat="1" x14ac:dyDescent="0.25">
      <c r="C55" s="1" t="s">
        <v>32</v>
      </c>
      <c r="D55" s="9">
        <v>8912.9404296875</v>
      </c>
      <c r="E55" s="9">
        <v>8366.9306640625</v>
      </c>
      <c r="F55" s="9">
        <f t="shared" si="3"/>
        <v>-546.009765625</v>
      </c>
    </row>
    <row r="56" spans="3:6" s="5" customFormat="1" x14ac:dyDescent="0.25">
      <c r="C56" s="1" t="s">
        <v>33</v>
      </c>
      <c r="D56" s="9">
        <v>471.510009765625</v>
      </c>
      <c r="E56" s="9">
        <v>470.97000122070313</v>
      </c>
      <c r="F56" s="9">
        <f t="shared" si="3"/>
        <v>-0.540008544921875</v>
      </c>
    </row>
    <row r="57" spans="3:6" s="5" customFormat="1" x14ac:dyDescent="0.25">
      <c r="C57" s="1" t="s">
        <v>34</v>
      </c>
      <c r="D57" s="9">
        <v>112.53999328613281</v>
      </c>
      <c r="E57" s="9">
        <v>112.09999847412109</v>
      </c>
      <c r="F57" s="9">
        <f t="shared" si="3"/>
        <v>-0.43999481201171875</v>
      </c>
    </row>
    <row r="58" spans="3:6" s="5" customFormat="1" x14ac:dyDescent="0.25">
      <c r="C58" s="1" t="s">
        <v>35</v>
      </c>
      <c r="D58" s="9">
        <v>19874.73046875</v>
      </c>
      <c r="E58" s="9">
        <v>19474.060546875</v>
      </c>
      <c r="F58" s="9">
        <f t="shared" si="3"/>
        <v>-400.669921875</v>
      </c>
    </row>
    <row r="59" spans="3:6" s="5" customFormat="1" ht="17.25" thickBot="1" x14ac:dyDescent="0.3">
      <c r="C59" s="1" t="s">
        <v>36</v>
      </c>
      <c r="D59" s="9">
        <v>8272.6904296875</v>
      </c>
      <c r="E59" s="9">
        <v>8174.9599609375</v>
      </c>
      <c r="F59" s="9">
        <f t="shared" si="3"/>
        <v>-97.73046875</v>
      </c>
    </row>
    <row r="60" spans="3:6" s="5" customFormat="1" ht="18" thickTop="1" thickBot="1" x14ac:dyDescent="0.3">
      <c r="C60" s="14" t="s">
        <v>37</v>
      </c>
      <c r="D60" s="10">
        <v>118524.8046875</v>
      </c>
      <c r="E60" s="10">
        <v>125609.625</v>
      </c>
      <c r="F60" s="10">
        <f t="shared" si="3"/>
        <v>7084.8203125</v>
      </c>
    </row>
    <row r="61" spans="3:6" s="5" customFormat="1" ht="17.25" thickTop="1" x14ac:dyDescent="0.25">
      <c r="C61" s="15" t="s">
        <v>4</v>
      </c>
      <c r="D61" s="9">
        <v>140498.28125</v>
      </c>
      <c r="E61" s="24">
        <v>139354.84375</v>
      </c>
      <c r="F61" s="24">
        <f t="shared" si="3"/>
        <v>-1143.4375</v>
      </c>
    </row>
    <row r="62" spans="3:6" s="5" customFormat="1" x14ac:dyDescent="0.25">
      <c r="C62" s="15" t="s">
        <v>5</v>
      </c>
      <c r="D62" s="9">
        <v>840098.0625</v>
      </c>
      <c r="E62" s="24">
        <v>835645.875</v>
      </c>
      <c r="F62" s="24">
        <f t="shared" si="3"/>
        <v>-4452.1875</v>
      </c>
    </row>
    <row r="63" spans="3:6" s="5" customFormat="1" x14ac:dyDescent="0.25">
      <c r="C63" s="15" t="s">
        <v>6</v>
      </c>
      <c r="D63" s="9">
        <v>98468.125</v>
      </c>
      <c r="E63" s="24">
        <v>97718.046875</v>
      </c>
      <c r="F63" s="24">
        <f t="shared" si="3"/>
        <v>-750.078125</v>
      </c>
    </row>
    <row r="64" spans="3:6" s="5" customFormat="1" ht="17.25" thickBot="1" x14ac:dyDescent="0.3">
      <c r="C64" s="15" t="s">
        <v>39</v>
      </c>
      <c r="D64" s="9">
        <v>25976.189453125</v>
      </c>
      <c r="E64" s="24">
        <v>25947.3984375</v>
      </c>
      <c r="F64" s="24">
        <f t="shared" si="3"/>
        <v>-28.791015625</v>
      </c>
    </row>
    <row r="65" spans="1:6" s="5" customFormat="1" ht="18" thickTop="1" thickBot="1" x14ac:dyDescent="0.3">
      <c r="C65" s="14" t="s">
        <v>38</v>
      </c>
      <c r="D65" s="11">
        <f>SUM(D60:D64)</f>
        <v>1223565.462890625</v>
      </c>
      <c r="E65" s="11">
        <f>SUM(E60:E64)</f>
        <v>1224275.7890625</v>
      </c>
      <c r="F65" s="11">
        <f t="shared" si="3"/>
        <v>710.326171875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11</v>
      </c>
      <c r="D71" s="7" t="str">
        <f>$D$5</f>
        <v>Static Change C 2030</v>
      </c>
      <c r="E71" s="7" t="str">
        <f>$E$5</f>
        <v>Simple Change A 2030</v>
      </c>
      <c r="F71" s="7" t="s">
        <v>74</v>
      </c>
    </row>
    <row r="72" spans="1:6" s="5" customFormat="1" ht="17.25" thickTop="1" x14ac:dyDescent="0.25">
      <c r="A72" s="4"/>
      <c r="C72" s="1" t="s">
        <v>16</v>
      </c>
      <c r="D72" s="9">
        <v>7180.02001953125</v>
      </c>
      <c r="E72" s="9">
        <v>3159.669921875</v>
      </c>
      <c r="F72" s="9">
        <f>E72-D72</f>
        <v>-4020.35009765625</v>
      </c>
    </row>
    <row r="73" spans="1:6" s="5" customFormat="1" x14ac:dyDescent="0.25">
      <c r="A73" s="4"/>
      <c r="C73" s="1" t="s">
        <v>22</v>
      </c>
      <c r="D73" s="9">
        <v>2654.7900390625</v>
      </c>
      <c r="E73" s="9">
        <v>2639.419921875</v>
      </c>
      <c r="F73" s="9">
        <f t="shared" ref="F73:F82" si="4">E73-D73</f>
        <v>-15.3701171875</v>
      </c>
    </row>
    <row r="74" spans="1:6" s="5" customFormat="1" x14ac:dyDescent="0.25">
      <c r="A74" s="4"/>
      <c r="C74" s="1" t="s">
        <v>17</v>
      </c>
      <c r="D74" s="9">
        <v>4447.7197265625</v>
      </c>
      <c r="E74" s="9">
        <v>4574.02001953125</v>
      </c>
      <c r="F74" s="9">
        <f t="shared" si="4"/>
        <v>126.30029296875</v>
      </c>
    </row>
    <row r="75" spans="1:6" s="5" customFormat="1" x14ac:dyDescent="0.25">
      <c r="A75" s="4"/>
      <c r="C75" s="1" t="s">
        <v>3</v>
      </c>
      <c r="D75" s="9">
        <v>1533.070068359375</v>
      </c>
      <c r="E75" s="9">
        <v>1666.6300048828125</v>
      </c>
      <c r="F75" s="9">
        <f t="shared" si="4"/>
        <v>133.5599365234375</v>
      </c>
    </row>
    <row r="76" spans="1:6" s="5" customFormat="1" x14ac:dyDescent="0.25">
      <c r="A76" s="4"/>
      <c r="C76" s="1" t="s">
        <v>23</v>
      </c>
      <c r="D76" s="9">
        <v>-3683.97998046875</v>
      </c>
      <c r="E76" s="9">
        <v>-4359.009765625</v>
      </c>
      <c r="F76" s="9">
        <f t="shared" si="4"/>
        <v>-675.02978515625</v>
      </c>
    </row>
    <row r="77" spans="1:6" s="5" customFormat="1" x14ac:dyDescent="0.25">
      <c r="A77" s="4"/>
      <c r="C77" s="1" t="s">
        <v>18</v>
      </c>
      <c r="D77" s="9">
        <v>1103.080078125</v>
      </c>
      <c r="E77" s="9">
        <v>1055.0399169921875</v>
      </c>
      <c r="F77" s="9">
        <f t="shared" si="4"/>
        <v>-48.0401611328125</v>
      </c>
    </row>
    <row r="78" spans="1:6" s="5" customFormat="1" x14ac:dyDescent="0.25">
      <c r="A78" s="4"/>
      <c r="C78" s="1" t="s">
        <v>40</v>
      </c>
      <c r="D78" s="9">
        <v>61.599990844726563</v>
      </c>
      <c r="E78" s="9">
        <v>-31.320003509521484</v>
      </c>
      <c r="F78" s="9">
        <f t="shared" si="4"/>
        <v>-92.919994354248047</v>
      </c>
    </row>
    <row r="79" spans="1:6" s="5" customFormat="1" x14ac:dyDescent="0.25">
      <c r="A79" s="4"/>
      <c r="C79" s="1" t="s">
        <v>19</v>
      </c>
      <c r="D79" s="9">
        <v>707.05999755859375</v>
      </c>
      <c r="E79" s="9">
        <v>-1675.199951171875</v>
      </c>
      <c r="F79" s="9">
        <f t="shared" si="4"/>
        <v>-2382.2599487304688</v>
      </c>
    </row>
    <row r="80" spans="1:6" s="5" customFormat="1" x14ac:dyDescent="0.25">
      <c r="A80" s="4"/>
      <c r="C80" s="1" t="s">
        <v>20</v>
      </c>
      <c r="D80" s="9">
        <v>10343.4296875</v>
      </c>
      <c r="E80" s="9">
        <v>10328.76953125</v>
      </c>
      <c r="F80" s="9">
        <f t="shared" si="4"/>
        <v>-14.66015625</v>
      </c>
    </row>
    <row r="81" spans="1:6" s="5" customFormat="1" ht="17.25" thickBot="1" x14ac:dyDescent="0.3">
      <c r="A81" s="4"/>
      <c r="C81" s="1" t="s">
        <v>21</v>
      </c>
      <c r="D81" s="9">
        <v>999.3499755859375</v>
      </c>
      <c r="E81" s="9">
        <v>985.489990234375</v>
      </c>
      <c r="F81" s="9">
        <f t="shared" si="4"/>
        <v>-13.8599853515625</v>
      </c>
    </row>
    <row r="82" spans="1:6" s="5" customFormat="1" ht="18" thickTop="1" thickBot="1" x14ac:dyDescent="0.3">
      <c r="A82" s="4"/>
      <c r="C82" s="19" t="s">
        <v>7</v>
      </c>
      <c r="D82" s="10">
        <v>25346.140625</v>
      </c>
      <c r="E82" s="10">
        <v>18343.509765625</v>
      </c>
      <c r="F82" s="10">
        <f t="shared" si="4"/>
        <v>-7002.630859375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Static Change C 2030</v>
      </c>
      <c r="E90" s="7" t="str">
        <f>$E$5</f>
        <v>Simple Change A 2030</v>
      </c>
      <c r="F90" s="7" t="s">
        <v>74</v>
      </c>
    </row>
    <row r="91" spans="1:6" s="5" customFormat="1" ht="17.25" thickTop="1" x14ac:dyDescent="0.25">
      <c r="C91" s="1" t="s">
        <v>27</v>
      </c>
      <c r="D91" s="9">
        <v>1005.7999877929688</v>
      </c>
      <c r="E91" s="9">
        <v>766.17999267578125</v>
      </c>
      <c r="F91" s="9">
        <f>E91-D91</f>
        <v>-239.6199951171875</v>
      </c>
    </row>
    <row r="92" spans="1:6" s="5" customFormat="1" x14ac:dyDescent="0.25">
      <c r="C92" s="1" t="s">
        <v>59</v>
      </c>
      <c r="D92" s="9">
        <v>42.30999755859375</v>
      </c>
      <c r="E92" s="9">
        <v>205.30000305175781</v>
      </c>
      <c r="F92" s="9">
        <f t="shared" ref="F92:F102" si="5">E92-D92</f>
        <v>162.99000549316406</v>
      </c>
    </row>
    <row r="93" spans="1:6" s="5" customFormat="1" x14ac:dyDescent="0.25">
      <c r="C93" s="1" t="s">
        <v>28</v>
      </c>
      <c r="D93" s="9">
        <v>1187.14990234375</v>
      </c>
      <c r="E93" s="9">
        <v>1081.47998046875</v>
      </c>
      <c r="F93" s="9">
        <f t="shared" si="5"/>
        <v>-105.669921875</v>
      </c>
    </row>
    <row r="94" spans="1:6" s="5" customFormat="1" x14ac:dyDescent="0.25">
      <c r="C94" s="1" t="s">
        <v>29</v>
      </c>
      <c r="D94" s="9">
        <v>473.3900146484375</v>
      </c>
      <c r="E94" s="9">
        <v>365.73001098632813</v>
      </c>
      <c r="F94" s="9">
        <f t="shared" si="5"/>
        <v>-107.66000366210938</v>
      </c>
    </row>
    <row r="95" spans="1:6" s="5" customFormat="1" x14ac:dyDescent="0.25">
      <c r="C95" s="1" t="s">
        <v>30</v>
      </c>
      <c r="D95" s="9">
        <v>401.72000122070313</v>
      </c>
      <c r="E95" s="9">
        <v>317.04000854492188</v>
      </c>
      <c r="F95" s="9">
        <f t="shared" si="5"/>
        <v>-84.67999267578125</v>
      </c>
    </row>
    <row r="96" spans="1:6" s="5" customFormat="1" x14ac:dyDescent="0.25">
      <c r="C96" s="1" t="s">
        <v>31</v>
      </c>
      <c r="D96" s="9">
        <v>1013.4400024414063</v>
      </c>
      <c r="E96" s="9">
        <v>965.3199462890625</v>
      </c>
      <c r="F96" s="9">
        <f t="shared" si="5"/>
        <v>-48.12005615234375</v>
      </c>
    </row>
    <row r="97" spans="3:6" s="5" customFormat="1" x14ac:dyDescent="0.25">
      <c r="C97" s="1" t="s">
        <v>32</v>
      </c>
      <c r="D97" s="9">
        <v>678.0899658203125</v>
      </c>
      <c r="E97" s="9">
        <v>614.05999755859375</v>
      </c>
      <c r="F97" s="9">
        <f t="shared" si="5"/>
        <v>-64.02996826171875</v>
      </c>
    </row>
    <row r="98" spans="3:6" s="5" customFormat="1" x14ac:dyDescent="0.25">
      <c r="C98" s="1" t="s">
        <v>33</v>
      </c>
      <c r="D98" s="9">
        <v>35.620002746582031</v>
      </c>
      <c r="E98" s="9">
        <v>34.530002593994141</v>
      </c>
      <c r="F98" s="9">
        <f t="shared" si="5"/>
        <v>-1.0900001525878906</v>
      </c>
    </row>
    <row r="99" spans="3:6" s="5" customFormat="1" x14ac:dyDescent="0.25">
      <c r="C99" s="1" t="s">
        <v>34</v>
      </c>
      <c r="D99" s="9">
        <v>8.5300006866455078</v>
      </c>
      <c r="E99" s="9">
        <v>8.1999998092651367</v>
      </c>
      <c r="F99" s="9">
        <f t="shared" si="5"/>
        <v>-0.33000087738037109</v>
      </c>
    </row>
    <row r="100" spans="3:6" s="5" customFormat="1" x14ac:dyDescent="0.25">
      <c r="C100" s="1" t="s">
        <v>35</v>
      </c>
      <c r="D100" s="9">
        <v>1647.429931640625</v>
      </c>
      <c r="E100" s="9">
        <v>1593.9599609375</v>
      </c>
      <c r="F100" s="9">
        <f t="shared" si="5"/>
        <v>-53.469970703125</v>
      </c>
    </row>
    <row r="101" spans="3:6" s="5" customFormat="1" ht="17.25" thickBot="1" x14ac:dyDescent="0.3">
      <c r="C101" s="1" t="s">
        <v>36</v>
      </c>
      <c r="D101" s="9">
        <v>681.830078125</v>
      </c>
      <c r="E101" s="9">
        <v>659.47003173828125</v>
      </c>
      <c r="F101" s="9">
        <f t="shared" si="5"/>
        <v>-22.36004638671875</v>
      </c>
    </row>
    <row r="102" spans="3:6" s="5" customFormat="1" ht="18" thickTop="1" thickBot="1" x14ac:dyDescent="0.3">
      <c r="C102" s="19" t="s">
        <v>37</v>
      </c>
      <c r="D102" s="11">
        <v>7175.31005859375</v>
      </c>
      <c r="E102" s="11">
        <v>6611.2705078125</v>
      </c>
      <c r="F102" s="10">
        <f t="shared" si="5"/>
        <v>-564.03955078125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86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10</v>
      </c>
      <c r="D111" s="7" t="str">
        <f>$D$5</f>
        <v>Static Change C 2030</v>
      </c>
      <c r="E111" s="7" t="str">
        <f>$E$5</f>
        <v>Simple Change A 2030</v>
      </c>
      <c r="F111" s="7" t="s">
        <v>74</v>
      </c>
    </row>
    <row r="112" spans="3:6" s="5" customFormat="1" ht="17.25" thickTop="1" x14ac:dyDescent="0.25">
      <c r="C112" s="1" t="s">
        <v>27</v>
      </c>
      <c r="D112" s="9">
        <v>617.9599609375</v>
      </c>
      <c r="E112" s="9">
        <v>482.239990234375</v>
      </c>
      <c r="F112" s="9">
        <f>E112-D112</f>
        <v>-135.719970703125</v>
      </c>
    </row>
    <row r="113" spans="3:6" s="5" customFormat="1" x14ac:dyDescent="0.25">
      <c r="C113" s="1" t="s">
        <v>59</v>
      </c>
      <c r="D113" s="9">
        <v>429.6400146484375</v>
      </c>
      <c r="E113" s="9">
        <v>334.1500244140625</v>
      </c>
      <c r="F113" s="9">
        <f t="shared" ref="F113:F123" si="6">E113-D113</f>
        <v>-95.489990234375</v>
      </c>
    </row>
    <row r="114" spans="3:6" s="5" customFormat="1" x14ac:dyDescent="0.25">
      <c r="C114" s="1" t="s">
        <v>28</v>
      </c>
      <c r="D114" s="9">
        <v>705.2099609375</v>
      </c>
      <c r="E114" s="9">
        <v>566.33001708984375</v>
      </c>
      <c r="F114" s="9">
        <f t="shared" si="6"/>
        <v>-138.87994384765625</v>
      </c>
    </row>
    <row r="115" spans="3:6" s="5" customFormat="1" x14ac:dyDescent="0.25">
      <c r="C115" s="1" t="s">
        <v>29</v>
      </c>
      <c r="D115" s="9">
        <v>270.69000244140625</v>
      </c>
      <c r="E115" s="9">
        <v>211.72000122070313</v>
      </c>
      <c r="F115" s="9">
        <f t="shared" si="6"/>
        <v>-58.970001220703125</v>
      </c>
    </row>
    <row r="116" spans="3:6" s="5" customFormat="1" x14ac:dyDescent="0.25">
      <c r="C116" s="1" t="s">
        <v>30</v>
      </c>
      <c r="D116" s="9">
        <v>306.70999145507813</v>
      </c>
      <c r="E116" s="9">
        <v>252.260009765625</v>
      </c>
      <c r="F116" s="9">
        <f t="shared" si="6"/>
        <v>-54.449981689453125</v>
      </c>
    </row>
    <row r="117" spans="3:6" s="5" customFormat="1" x14ac:dyDescent="0.25">
      <c r="C117" s="1" t="s">
        <v>31</v>
      </c>
      <c r="D117" s="9">
        <v>834.96002197265625</v>
      </c>
      <c r="E117" s="9">
        <v>828.13995361328125</v>
      </c>
      <c r="F117" s="9">
        <f t="shared" si="6"/>
        <v>-6.820068359375</v>
      </c>
    </row>
    <row r="118" spans="3:6" s="5" customFormat="1" x14ac:dyDescent="0.25">
      <c r="C118" s="1" t="s">
        <v>32</v>
      </c>
      <c r="D118" s="9">
        <v>673.4000244140625</v>
      </c>
      <c r="E118" s="9">
        <v>648.77001953125</v>
      </c>
      <c r="F118" s="9">
        <f t="shared" si="6"/>
        <v>-24.6300048828125</v>
      </c>
    </row>
    <row r="119" spans="3:6" s="5" customFormat="1" x14ac:dyDescent="0.25">
      <c r="C119" s="1" t="s">
        <v>33</v>
      </c>
      <c r="D119" s="9">
        <v>207.989990234375</v>
      </c>
      <c r="E119" s="9">
        <v>201.56999206542969</v>
      </c>
      <c r="F119" s="9">
        <f t="shared" si="6"/>
        <v>-6.4199981689453125</v>
      </c>
    </row>
    <row r="120" spans="3:6" s="5" customFormat="1" x14ac:dyDescent="0.25">
      <c r="C120" s="1" t="s">
        <v>34</v>
      </c>
      <c r="D120" s="9">
        <v>431.3499755859375</v>
      </c>
      <c r="E120" s="9">
        <v>417.719970703125</v>
      </c>
      <c r="F120" s="9">
        <f t="shared" si="6"/>
        <v>-13.6300048828125</v>
      </c>
    </row>
    <row r="121" spans="3:6" s="5" customFormat="1" x14ac:dyDescent="0.25">
      <c r="C121" s="1" t="s">
        <v>35</v>
      </c>
      <c r="D121" s="9">
        <v>3905.170166015625</v>
      </c>
      <c r="E121" s="9">
        <v>3830.31005859375</v>
      </c>
      <c r="F121" s="9">
        <f t="shared" si="6"/>
        <v>-74.860107421875</v>
      </c>
    </row>
    <row r="122" spans="3:6" s="5" customFormat="1" ht="17.25" thickBot="1" x14ac:dyDescent="0.3">
      <c r="C122" s="1" t="s">
        <v>36</v>
      </c>
      <c r="D122" s="9">
        <v>1573.449951171875</v>
      </c>
      <c r="E122" s="9">
        <v>1540.5499267578125</v>
      </c>
      <c r="F122" s="9">
        <f t="shared" si="6"/>
        <v>-32.9000244140625</v>
      </c>
    </row>
    <row r="123" spans="3:6" s="5" customFormat="1" ht="18" thickTop="1" thickBot="1" x14ac:dyDescent="0.3">
      <c r="C123" s="19" t="s">
        <v>37</v>
      </c>
      <c r="D123" s="11">
        <v>9956.5302734375</v>
      </c>
      <c r="E123" s="11">
        <v>9313.7587890625</v>
      </c>
      <c r="F123" s="10">
        <f t="shared" si="6"/>
        <v>-642.771484375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13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12</v>
      </c>
      <c r="D130" s="7" t="str">
        <f>$D$5</f>
        <v>Static Change C 2030</v>
      </c>
      <c r="E130" s="7" t="str">
        <f>$E$5</f>
        <v>Simple Change A 2030</v>
      </c>
      <c r="F130" s="7" t="s">
        <v>74</v>
      </c>
    </row>
    <row r="131" spans="3:6" s="5" customFormat="1" ht="17.25" thickTop="1" x14ac:dyDescent="0.25">
      <c r="C131" s="1" t="s">
        <v>27</v>
      </c>
      <c r="D131" s="22">
        <v>44.758610730593816</v>
      </c>
      <c r="E131" s="22">
        <v>34.349416894977104</v>
      </c>
      <c r="F131" s="22">
        <f>E131-D131</f>
        <v>-10.409193835616712</v>
      </c>
    </row>
    <row r="132" spans="3:6" s="5" customFormat="1" x14ac:dyDescent="0.25">
      <c r="C132" s="1" t="s">
        <v>59</v>
      </c>
      <c r="D132" s="22">
        <v>47.610107191780898</v>
      </c>
      <c r="E132" s="22">
        <v>36.402816894977192</v>
      </c>
      <c r="F132" s="22">
        <f t="shared" ref="F132:F142" si="7">E132-D132</f>
        <v>-11.207290296803706</v>
      </c>
    </row>
    <row r="133" spans="3:6" s="5" customFormat="1" x14ac:dyDescent="0.25">
      <c r="C133" s="1" t="s">
        <v>28</v>
      </c>
      <c r="D133" s="22">
        <v>49.611333904109664</v>
      </c>
      <c r="E133" s="22">
        <v>39.317208219178127</v>
      </c>
      <c r="F133" s="22">
        <f t="shared" si="7"/>
        <v>-10.294125684931537</v>
      </c>
    </row>
    <row r="134" spans="3:6" s="5" customFormat="1" x14ac:dyDescent="0.25">
      <c r="C134" s="1" t="s">
        <v>29</v>
      </c>
      <c r="D134" s="22">
        <v>46.139423744292237</v>
      </c>
      <c r="E134" s="22">
        <v>36.018326598173516</v>
      </c>
      <c r="F134" s="22">
        <f t="shared" si="7"/>
        <v>-10.121097146118721</v>
      </c>
    </row>
    <row r="135" spans="3:6" s="5" customFormat="1" x14ac:dyDescent="0.25">
      <c r="C135" s="1" t="s">
        <v>30</v>
      </c>
      <c r="D135" s="22">
        <v>50.516704680365159</v>
      </c>
      <c r="E135" s="22">
        <v>41.13925136986294</v>
      </c>
      <c r="F135" s="22">
        <f t="shared" si="7"/>
        <v>-9.3774533105022186</v>
      </c>
    </row>
    <row r="136" spans="3:6" s="5" customFormat="1" x14ac:dyDescent="0.25">
      <c r="C136" s="1" t="s">
        <v>31</v>
      </c>
      <c r="D136" s="22">
        <v>77.966867123287599</v>
      </c>
      <c r="E136" s="22">
        <v>77.71279954337885</v>
      </c>
      <c r="F136" s="22">
        <f t="shared" si="7"/>
        <v>-0.25406757990874951</v>
      </c>
    </row>
    <row r="137" spans="3:6" s="5" customFormat="1" x14ac:dyDescent="0.25">
      <c r="C137" s="1" t="s">
        <v>32</v>
      </c>
      <c r="D137" s="22">
        <v>74.339726598173385</v>
      </c>
      <c r="E137" s="22">
        <v>71.686401141552565</v>
      </c>
      <c r="F137" s="22">
        <f t="shared" si="7"/>
        <v>-2.65332545662082</v>
      </c>
    </row>
    <row r="138" spans="3:6" s="5" customFormat="1" x14ac:dyDescent="0.25">
      <c r="C138" s="1" t="s">
        <v>33</v>
      </c>
      <c r="D138" s="22">
        <v>75.541055707762624</v>
      </c>
      <c r="E138" s="22">
        <v>73.157721803652706</v>
      </c>
      <c r="F138" s="22">
        <f t="shared" si="7"/>
        <v>-2.383333904109918</v>
      </c>
    </row>
    <row r="139" spans="3:6" s="5" customFormat="1" x14ac:dyDescent="0.25">
      <c r="C139" s="1" t="s">
        <v>34</v>
      </c>
      <c r="D139" s="22">
        <v>75.658370433790111</v>
      </c>
      <c r="E139" s="22">
        <v>73.265456621004432</v>
      </c>
      <c r="F139" s="22">
        <f t="shared" si="7"/>
        <v>-2.3929138127856788</v>
      </c>
    </row>
    <row r="140" spans="3:6" s="5" customFormat="1" x14ac:dyDescent="0.25">
      <c r="C140" s="1" t="s">
        <v>35</v>
      </c>
      <c r="D140" s="22">
        <v>77.589992808219236</v>
      </c>
      <c r="E140" s="22">
        <v>75.947717465753243</v>
      </c>
      <c r="F140" s="22">
        <f t="shared" si="7"/>
        <v>-1.642275342465993</v>
      </c>
    </row>
    <row r="141" spans="3:6" s="5" customFormat="1" ht="17.25" thickBot="1" x14ac:dyDescent="0.3">
      <c r="C141" s="2" t="s">
        <v>36</v>
      </c>
      <c r="D141" s="22">
        <v>78.687653652967612</v>
      </c>
      <c r="E141" s="22">
        <v>76.894517922374135</v>
      </c>
      <c r="F141" s="22">
        <f t="shared" si="7"/>
        <v>-1.7931357305934768</v>
      </c>
    </row>
    <row r="142" spans="3:6" s="5" customFormat="1" ht="18" thickTop="1" thickBot="1" x14ac:dyDescent="0.3">
      <c r="C142" s="19" t="s">
        <v>62</v>
      </c>
      <c r="D142" s="23">
        <f t="shared" ref="D142:E142" si="8">AVERAGE(D131:D141)</f>
        <v>63.492713325031112</v>
      </c>
      <c r="E142" s="23">
        <f t="shared" si="8"/>
        <v>57.808330406807706</v>
      </c>
      <c r="F142" s="23">
        <f t="shared" si="7"/>
        <v>-5.684382918223406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78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43</v>
      </c>
      <c r="D150" s="7" t="str">
        <f>$D$5</f>
        <v>Static Change C 2030</v>
      </c>
      <c r="E150" s="7" t="str">
        <f>$E$5</f>
        <v>Simple Change A 2030</v>
      </c>
      <c r="F150" s="7" t="s">
        <v>74</v>
      </c>
    </row>
    <row r="151" spans="3:6" s="5" customFormat="1" ht="17.25" thickTop="1" x14ac:dyDescent="0.25">
      <c r="C151" s="1" t="s">
        <v>27</v>
      </c>
      <c r="D151" s="8">
        <v>86.229995727539063</v>
      </c>
      <c r="E151" s="8">
        <v>84.340003967285156</v>
      </c>
      <c r="F151" s="8">
        <f>E151-D151</f>
        <v>-1.8899917602539063</v>
      </c>
    </row>
    <row r="152" spans="3:6" s="5" customFormat="1" x14ac:dyDescent="0.25">
      <c r="C152" s="1" t="s">
        <v>59</v>
      </c>
      <c r="D152" s="8">
        <v>4.9999997019767761E-2</v>
      </c>
      <c r="E152" s="8">
        <v>4.9999997019767761E-2</v>
      </c>
      <c r="F152" s="8">
        <f t="shared" ref="F152:F162" si="9">E152-D152</f>
        <v>0</v>
      </c>
    </row>
    <row r="153" spans="3:6" s="5" customFormat="1" x14ac:dyDescent="0.25">
      <c r="C153" s="1" t="s">
        <v>28</v>
      </c>
      <c r="D153" s="8">
        <v>156.16000366210938</v>
      </c>
      <c r="E153" s="8">
        <v>210.36000061035156</v>
      </c>
      <c r="F153" s="8">
        <f t="shared" si="9"/>
        <v>54.199996948242188</v>
      </c>
    </row>
    <row r="154" spans="3:6" s="5" customFormat="1" x14ac:dyDescent="0.25">
      <c r="C154" s="1" t="s">
        <v>29</v>
      </c>
      <c r="D154" s="8">
        <v>9.9999994039535522E-2</v>
      </c>
      <c r="E154" s="8">
        <v>9.9999994039535522E-2</v>
      </c>
      <c r="F154" s="8">
        <f t="shared" si="9"/>
        <v>0</v>
      </c>
    </row>
    <row r="155" spans="3:6" s="5" customFormat="1" x14ac:dyDescent="0.25">
      <c r="C155" s="1" t="s">
        <v>30</v>
      </c>
      <c r="D155" s="8">
        <v>0.10999999940395355</v>
      </c>
      <c r="E155" s="8">
        <v>0.11999999731779099</v>
      </c>
      <c r="F155" s="8">
        <f t="shared" si="9"/>
        <v>9.9999979138374329E-3</v>
      </c>
    </row>
    <row r="156" spans="3:6" s="5" customFormat="1" x14ac:dyDescent="0.25">
      <c r="C156" s="1" t="s">
        <v>31</v>
      </c>
      <c r="D156" s="8">
        <v>315.42001342773438</v>
      </c>
      <c r="E156" s="8">
        <v>314.48001098632813</v>
      </c>
      <c r="F156" s="8">
        <f t="shared" si="9"/>
        <v>-0.94000244140625</v>
      </c>
    </row>
    <row r="157" spans="3:6" s="5" customFormat="1" x14ac:dyDescent="0.25">
      <c r="C157" s="1" t="s">
        <v>32</v>
      </c>
      <c r="D157" s="8">
        <v>33.850002288818359</v>
      </c>
      <c r="E157" s="8">
        <v>32.680000305175781</v>
      </c>
      <c r="F157" s="8">
        <f t="shared" si="9"/>
        <v>-1.1700019836425781</v>
      </c>
    </row>
    <row r="158" spans="3:6" s="5" customFormat="1" x14ac:dyDescent="0.25">
      <c r="C158" s="1" t="s">
        <v>33</v>
      </c>
      <c r="D158" s="8">
        <v>330.85000610351563</v>
      </c>
      <c r="E158" s="8">
        <v>330.72000122070313</v>
      </c>
      <c r="F158" s="8">
        <f t="shared" si="9"/>
        <v>-0.1300048828125</v>
      </c>
    </row>
    <row r="159" spans="3:6" s="5" customFormat="1" x14ac:dyDescent="0.25">
      <c r="C159" s="1" t="s">
        <v>34</v>
      </c>
      <c r="D159" s="8">
        <v>1.9999999552965164E-2</v>
      </c>
      <c r="E159" s="8">
        <v>1.9999999552965164E-2</v>
      </c>
      <c r="F159" s="8">
        <f t="shared" si="9"/>
        <v>0</v>
      </c>
    </row>
    <row r="160" spans="3:6" s="5" customFormat="1" x14ac:dyDescent="0.25">
      <c r="C160" s="1" t="s">
        <v>35</v>
      </c>
      <c r="D160" s="8">
        <v>49.020000457763672</v>
      </c>
      <c r="E160" s="8">
        <v>48.180000305175781</v>
      </c>
      <c r="F160" s="8">
        <f t="shared" si="9"/>
        <v>-0.84000015258789063</v>
      </c>
    </row>
    <row r="161" spans="3:6" s="5" customFormat="1" ht="17.25" thickBot="1" x14ac:dyDescent="0.3">
      <c r="C161" s="1" t="s">
        <v>36</v>
      </c>
      <c r="D161" s="8">
        <v>358.26998901367188</v>
      </c>
      <c r="E161" s="8">
        <v>358.03997802734375</v>
      </c>
      <c r="F161" s="8">
        <f t="shared" si="9"/>
        <v>-0.230010986328125</v>
      </c>
    </row>
    <row r="162" spans="3:6" s="5" customFormat="1" ht="18" thickTop="1" thickBot="1" x14ac:dyDescent="0.3">
      <c r="C162" s="19" t="s">
        <v>37</v>
      </c>
      <c r="D162" s="17">
        <v>1330.080078125</v>
      </c>
      <c r="E162" s="17">
        <v>1379.090087890625</v>
      </c>
      <c r="F162" s="17">
        <f t="shared" si="9"/>
        <v>49.010009765625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79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42</v>
      </c>
      <c r="D169" s="7" t="str">
        <f>$D$5</f>
        <v>Static Change C 2030</v>
      </c>
      <c r="E169" s="7" t="str">
        <f>$E$5</f>
        <v>Simple Change A 2030</v>
      </c>
      <c r="F169" s="7" t="s">
        <v>74</v>
      </c>
    </row>
    <row r="170" spans="3:6" s="5" customFormat="1" ht="17.25" thickTop="1" x14ac:dyDescent="0.25">
      <c r="C170" s="1" t="s">
        <v>27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59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28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29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30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31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32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33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34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35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36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37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80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41</v>
      </c>
      <c r="D188" s="7" t="str">
        <f>$D$5</f>
        <v>Static Change C 2030</v>
      </c>
      <c r="E188" s="7" t="str">
        <f>$E$5</f>
        <v>Simple Change A 2030</v>
      </c>
      <c r="F188" s="7" t="s">
        <v>74</v>
      </c>
    </row>
    <row r="189" spans="3:6" s="5" customFormat="1" ht="17.25" thickTop="1" x14ac:dyDescent="0.25">
      <c r="C189" s="1" t="s">
        <v>27</v>
      </c>
      <c r="D189" s="9">
        <v>1142.3499755859375</v>
      </c>
      <c r="E189" s="24">
        <v>1055.8599853515625</v>
      </c>
      <c r="F189" s="24">
        <f>E189-D189</f>
        <v>-86.489990234375</v>
      </c>
    </row>
    <row r="190" spans="3:6" s="5" customFormat="1" x14ac:dyDescent="0.25">
      <c r="C190" s="1" t="s">
        <v>59</v>
      </c>
      <c r="D190" s="9">
        <v>203.510009765625</v>
      </c>
      <c r="E190" s="24">
        <v>161.35000610351563</v>
      </c>
      <c r="F190" s="24">
        <f t="shared" ref="F190:F200" si="12">E190-D190</f>
        <v>-42.160003662109375</v>
      </c>
    </row>
    <row r="191" spans="3:6" s="5" customFormat="1" x14ac:dyDescent="0.25">
      <c r="C191" s="1" t="s">
        <v>28</v>
      </c>
      <c r="D191" s="9">
        <v>849.72998046875</v>
      </c>
      <c r="E191" s="24">
        <v>694.6700439453125</v>
      </c>
      <c r="F191" s="24">
        <f t="shared" si="12"/>
        <v>-155.0599365234375</v>
      </c>
    </row>
    <row r="192" spans="3:6" s="5" customFormat="1" x14ac:dyDescent="0.25">
      <c r="C192" s="1" t="s">
        <v>29</v>
      </c>
      <c r="D192" s="9">
        <v>65.329994201660156</v>
      </c>
      <c r="E192" s="24">
        <v>55.230003356933594</v>
      </c>
      <c r="F192" s="24">
        <f t="shared" si="12"/>
        <v>-10.099990844726563</v>
      </c>
    </row>
    <row r="193" spans="3:6" s="5" customFormat="1" x14ac:dyDescent="0.25">
      <c r="C193" s="1" t="s">
        <v>30</v>
      </c>
      <c r="D193" s="9">
        <v>82.080001831054688</v>
      </c>
      <c r="E193" s="24">
        <v>69.19000244140625</v>
      </c>
      <c r="F193" s="24">
        <f t="shared" si="12"/>
        <v>-12.889999389648438</v>
      </c>
    </row>
    <row r="194" spans="3:6" s="5" customFormat="1" x14ac:dyDescent="0.25">
      <c r="C194" s="1" t="s">
        <v>31</v>
      </c>
      <c r="D194" s="9">
        <v>782.27996826171875</v>
      </c>
      <c r="E194" s="24">
        <v>772.1800537109375</v>
      </c>
      <c r="F194" s="24">
        <f t="shared" si="12"/>
        <v>-10.09991455078125</v>
      </c>
    </row>
    <row r="195" spans="3:6" s="5" customFormat="1" x14ac:dyDescent="0.25">
      <c r="C195" s="1" t="s">
        <v>32</v>
      </c>
      <c r="D195" s="9">
        <v>495.739990234375</v>
      </c>
      <c r="E195" s="24">
        <v>457.31997680664063</v>
      </c>
      <c r="F195" s="24">
        <f t="shared" si="12"/>
        <v>-38.420013427734375</v>
      </c>
    </row>
    <row r="196" spans="3:6" s="5" customFormat="1" x14ac:dyDescent="0.25">
      <c r="C196" s="1" t="s">
        <v>33</v>
      </c>
      <c r="D196" s="9">
        <v>1293.3299560546875</v>
      </c>
      <c r="E196" s="24">
        <v>1292.780029296875</v>
      </c>
      <c r="F196" s="24">
        <f t="shared" si="12"/>
        <v>-0.5499267578125</v>
      </c>
    </row>
    <row r="197" spans="3:6" s="5" customFormat="1" x14ac:dyDescent="0.25">
      <c r="C197" s="1" t="s">
        <v>34</v>
      </c>
      <c r="D197" s="9">
        <v>0.70000004768371582</v>
      </c>
      <c r="E197" s="24">
        <v>0.63999998569488525</v>
      </c>
      <c r="F197" s="24">
        <f t="shared" si="12"/>
        <v>-6.0000061988830566E-2</v>
      </c>
    </row>
    <row r="198" spans="3:6" s="5" customFormat="1" x14ac:dyDescent="0.25">
      <c r="C198" s="1" t="s">
        <v>35</v>
      </c>
      <c r="D198" s="9">
        <v>1996.47998046875</v>
      </c>
      <c r="E198" s="24">
        <v>1982.81005859375</v>
      </c>
      <c r="F198" s="24">
        <f t="shared" si="12"/>
        <v>-13.669921875</v>
      </c>
    </row>
    <row r="199" spans="3:6" s="5" customFormat="1" ht="17.25" thickBot="1" x14ac:dyDescent="0.3">
      <c r="C199" s="1" t="s">
        <v>36</v>
      </c>
      <c r="D199" s="9">
        <v>3639.230224609375</v>
      </c>
      <c r="E199" s="24">
        <v>3634.85009765625</v>
      </c>
      <c r="F199" s="24">
        <f t="shared" si="12"/>
        <v>-4.380126953125</v>
      </c>
    </row>
    <row r="200" spans="3:6" s="5" customFormat="1" ht="18" thickTop="1" thickBot="1" x14ac:dyDescent="0.3">
      <c r="C200" s="19" t="s">
        <v>37</v>
      </c>
      <c r="D200" s="10">
        <v>10550.759765625</v>
      </c>
      <c r="E200" s="10">
        <v>10176.8798828125</v>
      </c>
      <c r="F200" s="10">
        <f t="shared" si="12"/>
        <v>-373.8798828125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81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50</v>
      </c>
      <c r="D208" s="7" t="str">
        <f>$D$5</f>
        <v>Static Change C 2030</v>
      </c>
      <c r="E208" s="7" t="str">
        <f>$E$5</f>
        <v>Simple Change A 2030</v>
      </c>
      <c r="F208" s="7" t="s">
        <v>74</v>
      </c>
    </row>
    <row r="209" spans="3:6" s="5" customFormat="1" ht="17.25" thickTop="1" x14ac:dyDescent="0.25">
      <c r="C209" s="1" t="s">
        <v>27</v>
      </c>
      <c r="D209" s="22">
        <v>9.9999997764825821E-3</v>
      </c>
      <c r="E209" s="28">
        <v>9.9999997764825821E-3</v>
      </c>
      <c r="F209" s="28">
        <f>E209-D209</f>
        <v>0</v>
      </c>
    </row>
    <row r="210" spans="3:6" s="5" customFormat="1" x14ac:dyDescent="0.25">
      <c r="C210" s="1" t="s">
        <v>59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28</v>
      </c>
      <c r="D211" s="28">
        <v>9.9999997764825821E-3</v>
      </c>
      <c r="E211" s="28">
        <v>0</v>
      </c>
      <c r="F211" s="28">
        <f t="shared" si="13"/>
        <v>-9.9999997764825821E-3</v>
      </c>
    </row>
    <row r="212" spans="3:6" s="5" customFormat="1" x14ac:dyDescent="0.25">
      <c r="C212" s="1" t="s">
        <v>29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30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31</v>
      </c>
      <c r="D214" s="28">
        <v>1.9999999552965164E-2</v>
      </c>
      <c r="E214" s="28">
        <v>1.9999999552965164E-2</v>
      </c>
      <c r="F214" s="28">
        <f t="shared" si="13"/>
        <v>0</v>
      </c>
    </row>
    <row r="215" spans="3:6" s="5" customFormat="1" x14ac:dyDescent="0.25">
      <c r="C215" s="1" t="s">
        <v>32</v>
      </c>
      <c r="D215" s="28">
        <v>5.9999998658895493E-2</v>
      </c>
      <c r="E215" s="28">
        <v>5.9999998658895493E-2</v>
      </c>
      <c r="F215" s="28">
        <f t="shared" si="13"/>
        <v>0</v>
      </c>
    </row>
    <row r="216" spans="3:6" s="5" customFormat="1" x14ac:dyDescent="0.25">
      <c r="C216" s="1" t="s">
        <v>33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34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35</v>
      </c>
      <c r="D218" s="28">
        <v>0.20999999344348907</v>
      </c>
      <c r="E218" s="28">
        <v>0.20999999344348907</v>
      </c>
      <c r="F218" s="28">
        <f t="shared" si="13"/>
        <v>0</v>
      </c>
    </row>
    <row r="219" spans="3:6" s="5" customFormat="1" ht="17.25" thickBot="1" x14ac:dyDescent="0.3">
      <c r="C219" s="1" t="s">
        <v>36</v>
      </c>
      <c r="D219" s="28">
        <v>7.0000000298023224E-2</v>
      </c>
      <c r="E219" s="28">
        <v>7.0000000298023224E-2</v>
      </c>
      <c r="F219" s="28">
        <f t="shared" si="13"/>
        <v>0</v>
      </c>
    </row>
    <row r="220" spans="3:6" s="5" customFormat="1" ht="18" thickTop="1" thickBot="1" x14ac:dyDescent="0.3">
      <c r="C220" s="19" t="s">
        <v>37</v>
      </c>
      <c r="D220" s="23">
        <f t="shared" ref="D220:E220" si="14">SUM(D209:D219)</f>
        <v>0.37999999150633812</v>
      </c>
      <c r="E220" s="23">
        <f t="shared" si="14"/>
        <v>0.36999999172985554</v>
      </c>
      <c r="F220" s="23">
        <f t="shared" si="13"/>
        <v>-9.9999997764825821E-3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82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51</v>
      </c>
      <c r="D226" s="7" t="str">
        <f>$D$5</f>
        <v>Static Change C 2030</v>
      </c>
      <c r="E226" s="7" t="str">
        <f>$E$5</f>
        <v>Simple Change A 2030</v>
      </c>
      <c r="F226" s="7" t="s">
        <v>74</v>
      </c>
    </row>
    <row r="227" spans="3:6" s="5" customFormat="1" ht="17.25" thickTop="1" x14ac:dyDescent="0.25">
      <c r="C227" s="1" t="s">
        <v>27</v>
      </c>
      <c r="D227" s="9">
        <v>85.729560558593647</v>
      </c>
      <c r="E227" s="24">
        <v>88.453014032714847</v>
      </c>
      <c r="F227" s="24">
        <f>E227-D227</f>
        <v>2.7234534741212002</v>
      </c>
    </row>
    <row r="228" spans="3:6" s="5" customFormat="1" x14ac:dyDescent="0.25">
      <c r="C228" s="1" t="s">
        <v>59</v>
      </c>
      <c r="D228" s="9">
        <v>12.171484961853018</v>
      </c>
      <c r="E228" s="24">
        <v>12.564654648498536</v>
      </c>
      <c r="F228" s="24">
        <f t="shared" ref="F228:F238" si="15">E228-D228</f>
        <v>0.39316968664551766</v>
      </c>
    </row>
    <row r="229" spans="3:6" s="5" customFormat="1" x14ac:dyDescent="0.25">
      <c r="C229" s="1" t="s">
        <v>28</v>
      </c>
      <c r="D229" s="9">
        <v>841.18010249999998</v>
      </c>
      <c r="E229" s="24">
        <v>645.94461158984382</v>
      </c>
      <c r="F229" s="24">
        <f t="shared" si="15"/>
        <v>-195.23549091015616</v>
      </c>
    </row>
    <row r="230" spans="3:6" s="5" customFormat="1" x14ac:dyDescent="0.25">
      <c r="C230" s="1" t="s">
        <v>29</v>
      </c>
      <c r="D230" s="9">
        <v>27.269372178466796</v>
      </c>
      <c r="E230" s="24">
        <v>28.828816847412099</v>
      </c>
      <c r="F230" s="24">
        <f t="shared" si="15"/>
        <v>1.5594446689453036</v>
      </c>
    </row>
    <row r="231" spans="3:6" s="5" customFormat="1" x14ac:dyDescent="0.25">
      <c r="C231" s="1" t="s">
        <v>30</v>
      </c>
      <c r="D231" s="9">
        <v>28.468977465942384</v>
      </c>
      <c r="E231" s="24">
        <v>32.912621855590821</v>
      </c>
      <c r="F231" s="24">
        <f t="shared" si="15"/>
        <v>4.443644389648437</v>
      </c>
    </row>
    <row r="232" spans="3:6" s="5" customFormat="1" x14ac:dyDescent="0.25">
      <c r="C232" s="1" t="s">
        <v>31</v>
      </c>
      <c r="D232" s="9">
        <v>3606.1948790000001</v>
      </c>
      <c r="E232" s="24">
        <v>3431.1361682500001</v>
      </c>
      <c r="F232" s="24">
        <f t="shared" si="15"/>
        <v>-175.05871075000005</v>
      </c>
    </row>
    <row r="233" spans="3:6" s="5" customFormat="1" x14ac:dyDescent="0.25">
      <c r="C233" s="1" t="s">
        <v>32</v>
      </c>
      <c r="D233" s="9">
        <v>3238.4651616384272</v>
      </c>
      <c r="E233" s="24">
        <v>3013.8909053295888</v>
      </c>
      <c r="F233" s="24">
        <f t="shared" si="15"/>
        <v>-224.57425630883836</v>
      </c>
    </row>
    <row r="234" spans="3:6" s="5" customFormat="1" x14ac:dyDescent="0.25">
      <c r="C234" s="1" t="s">
        <v>33</v>
      </c>
      <c r="D234" s="9">
        <v>1.7106300000000001</v>
      </c>
      <c r="E234" s="24">
        <v>1.6013439856948852</v>
      </c>
      <c r="F234" s="24">
        <f t="shared" si="15"/>
        <v>-0.10928601430511486</v>
      </c>
    </row>
    <row r="235" spans="3:6" s="5" customFormat="1" x14ac:dyDescent="0.25">
      <c r="C235" s="1" t="s">
        <v>34</v>
      </c>
      <c r="D235" s="9">
        <v>1.643252057220459</v>
      </c>
      <c r="E235" s="24">
        <v>1.5265839332427977</v>
      </c>
      <c r="F235" s="24">
        <f t="shared" si="15"/>
        <v>-0.11666812397766124</v>
      </c>
    </row>
    <row r="236" spans="3:6" s="5" customFormat="1" x14ac:dyDescent="0.25">
      <c r="C236" s="1" t="s">
        <v>35</v>
      </c>
      <c r="D236" s="9">
        <v>9909.8974257499995</v>
      </c>
      <c r="E236" s="24">
        <v>9753.5392502499999</v>
      </c>
      <c r="F236" s="24">
        <f t="shared" si="15"/>
        <v>-156.35817549999956</v>
      </c>
    </row>
    <row r="237" spans="3:6" s="5" customFormat="1" ht="17.25" thickBot="1" x14ac:dyDescent="0.3">
      <c r="C237" s="1" t="s">
        <v>36</v>
      </c>
      <c r="D237" s="9">
        <v>2501.66168703125</v>
      </c>
      <c r="E237" s="24">
        <v>2460.47529515625</v>
      </c>
      <c r="F237" s="24">
        <f t="shared" si="15"/>
        <v>-41.186391875000027</v>
      </c>
    </row>
    <row r="238" spans="3:6" s="5" customFormat="1" ht="18" thickTop="1" thickBot="1" x14ac:dyDescent="0.3">
      <c r="C238" s="19" t="s">
        <v>37</v>
      </c>
      <c r="D238" s="10">
        <f>SUM(D227:D237)</f>
        <v>20254.392533141752</v>
      </c>
      <c r="E238" s="10">
        <f>SUM(E227:E237)</f>
        <v>19470.873265878839</v>
      </c>
      <c r="F238" s="10">
        <f t="shared" si="15"/>
        <v>-783.51926726291276</v>
      </c>
    </row>
    <row r="239" spans="3:6" ht="18" thickTop="1" thickBot="1" x14ac:dyDescent="0.35">
      <c r="C239" s="13" t="s">
        <v>84</v>
      </c>
      <c r="D239" s="24">
        <v>290.69900000000001</v>
      </c>
      <c r="E239" s="24">
        <v>259.01499999999999</v>
      </c>
      <c r="F239" s="24">
        <f>E239-D239</f>
        <v>-31.684000000000026</v>
      </c>
    </row>
    <row r="240" spans="3:6" ht="18" thickTop="1" thickBot="1" x14ac:dyDescent="0.3">
      <c r="C240" s="19" t="s">
        <v>61</v>
      </c>
      <c r="D240" s="10">
        <f>SUM(D238:D239)</f>
        <v>20545.091533141753</v>
      </c>
      <c r="E240" s="10">
        <f>SUM(E238:E239)</f>
        <v>19729.888265878839</v>
      </c>
      <c r="F240" s="10">
        <f>E240-D240</f>
        <v>-815.20326726291387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83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52</v>
      </c>
      <c r="D245" s="7" t="str">
        <f>$D$5</f>
        <v>Static Change C 2030</v>
      </c>
      <c r="E245" s="7" t="str">
        <f>$E$5</f>
        <v>Simple Change A 2030</v>
      </c>
      <c r="F245" s="7" t="s">
        <v>74</v>
      </c>
    </row>
    <row r="246" spans="3:6" s="5" customFormat="1" ht="17.25" thickTop="1" x14ac:dyDescent="0.25">
      <c r="C246" s="1" t="s">
        <v>27</v>
      </c>
      <c r="D246" s="9">
        <v>5.9500002861022949</v>
      </c>
      <c r="E246" s="24">
        <v>6.130000114440918</v>
      </c>
      <c r="F246" s="24">
        <f>E246-D246</f>
        <v>0.17999982833862305</v>
      </c>
    </row>
    <row r="247" spans="3:6" s="5" customFormat="1" x14ac:dyDescent="0.25">
      <c r="C247" s="1" t="s">
        <v>59</v>
      </c>
      <c r="D247" s="24">
        <v>0.84000003337860107</v>
      </c>
      <c r="E247" s="24">
        <v>0.87000000476837158</v>
      </c>
      <c r="F247" s="24">
        <f t="shared" ref="F247:F257" si="16">E247-D247</f>
        <v>2.9999971389770508E-2</v>
      </c>
    </row>
    <row r="248" spans="3:6" s="5" customFormat="1" x14ac:dyDescent="0.25">
      <c r="C248" s="1" t="s">
        <v>28</v>
      </c>
      <c r="D248" s="24">
        <v>58.300003051757813</v>
      </c>
      <c r="E248" s="24">
        <v>44.779998779296875</v>
      </c>
      <c r="F248" s="24">
        <f t="shared" si="16"/>
        <v>-13.520004272460938</v>
      </c>
    </row>
    <row r="249" spans="3:6" s="5" customFormat="1" x14ac:dyDescent="0.25">
      <c r="C249" s="1" t="s">
        <v>29</v>
      </c>
      <c r="D249" s="24">
        <v>1.8899999856948853</v>
      </c>
      <c r="E249" s="24">
        <v>2</v>
      </c>
      <c r="F249" s="24">
        <f t="shared" si="16"/>
        <v>0.11000001430511475</v>
      </c>
    </row>
    <row r="250" spans="3:6" s="5" customFormat="1" x14ac:dyDescent="0.25">
      <c r="C250" s="1" t="s">
        <v>30</v>
      </c>
      <c r="D250" s="24">
        <v>1.9700000286102295</v>
      </c>
      <c r="E250" s="24">
        <v>2.2799999713897705</v>
      </c>
      <c r="F250" s="24">
        <f t="shared" si="16"/>
        <v>0.30999994277954102</v>
      </c>
    </row>
    <row r="251" spans="3:6" s="5" customFormat="1" x14ac:dyDescent="0.25">
      <c r="C251" s="1" t="s">
        <v>31</v>
      </c>
      <c r="D251" s="24">
        <v>249.96000671386719</v>
      </c>
      <c r="E251" s="24">
        <v>237.83999633789063</v>
      </c>
      <c r="F251" s="24">
        <f t="shared" si="16"/>
        <v>-12.120010375976563</v>
      </c>
    </row>
    <row r="252" spans="3:6" s="5" customFormat="1" x14ac:dyDescent="0.25">
      <c r="C252" s="1" t="s">
        <v>32</v>
      </c>
      <c r="D252" s="24">
        <v>224.47999572753906</v>
      </c>
      <c r="E252" s="24">
        <v>208.91000366210938</v>
      </c>
      <c r="F252" s="24">
        <f t="shared" si="16"/>
        <v>-15.569992065429688</v>
      </c>
    </row>
    <row r="253" spans="3:6" s="5" customFormat="1" x14ac:dyDescent="0.25">
      <c r="C253" s="1" t="s">
        <v>33</v>
      </c>
      <c r="D253" s="24">
        <v>0.10999999940395355</v>
      </c>
      <c r="E253" s="24">
        <v>9.9999994039535522E-2</v>
      </c>
      <c r="F253" s="24">
        <f t="shared" si="16"/>
        <v>-1.000000536441803E-2</v>
      </c>
    </row>
    <row r="254" spans="3:6" s="5" customFormat="1" x14ac:dyDescent="0.25">
      <c r="C254" s="1" t="s">
        <v>34</v>
      </c>
      <c r="D254" s="24">
        <v>0.10000000149011612</v>
      </c>
      <c r="E254" s="24">
        <v>0.10000000149011612</v>
      </c>
      <c r="F254" s="24">
        <f t="shared" si="16"/>
        <v>0</v>
      </c>
    </row>
    <row r="255" spans="3:6" s="5" customFormat="1" x14ac:dyDescent="0.25">
      <c r="C255" s="1" t="s">
        <v>35</v>
      </c>
      <c r="D255" s="24">
        <v>686.95001220703125</v>
      </c>
      <c r="E255" s="24">
        <v>676.1199951171875</v>
      </c>
      <c r="F255" s="24">
        <f t="shared" si="16"/>
        <v>-10.83001708984375</v>
      </c>
    </row>
    <row r="256" spans="3:6" s="5" customFormat="1" ht="17.25" thickBot="1" x14ac:dyDescent="0.3">
      <c r="C256" s="1" t="s">
        <v>36</v>
      </c>
      <c r="D256" s="24">
        <v>173.41000366210938</v>
      </c>
      <c r="E256" s="24">
        <v>170.54998779296875</v>
      </c>
      <c r="F256" s="24">
        <f t="shared" si="16"/>
        <v>-2.860015869140625</v>
      </c>
    </row>
    <row r="257" spans="3:6" s="5" customFormat="1" ht="18" thickTop="1" thickBot="1" x14ac:dyDescent="0.3">
      <c r="C257" s="19" t="s">
        <v>37</v>
      </c>
      <c r="D257" s="10">
        <f t="shared" ref="D257:E257" si="17">SUM(D246:D256)</f>
        <v>1403.9600216969848</v>
      </c>
      <c r="E257" s="10">
        <f t="shared" si="17"/>
        <v>1349.6799817755818</v>
      </c>
      <c r="F257" s="10">
        <f t="shared" si="16"/>
        <v>-54.280039921402931</v>
      </c>
    </row>
    <row r="258" spans="3:6" ht="18" thickTop="1" thickBot="1" x14ac:dyDescent="0.35">
      <c r="C258" s="13" t="s">
        <v>84</v>
      </c>
      <c r="D258" s="24">
        <v>370.75400000000002</v>
      </c>
      <c r="E258" s="24">
        <v>246.35300000000001</v>
      </c>
      <c r="F258" s="24">
        <f>E258-D258</f>
        <v>-124.40100000000001</v>
      </c>
    </row>
    <row r="259" spans="3:6" ht="18" thickTop="1" thickBot="1" x14ac:dyDescent="0.3">
      <c r="C259" s="19" t="s">
        <v>61</v>
      </c>
      <c r="D259" s="10">
        <f>D258+D257</f>
        <v>1774.7140216969847</v>
      </c>
      <c r="E259" s="10">
        <f>E258+E257</f>
        <v>1596.0329817755819</v>
      </c>
      <c r="F259" s="10">
        <f>E259-D259</f>
        <v>-178.68103992140277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14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15</v>
      </c>
      <c r="D264" s="7" t="str">
        <f>$D$5</f>
        <v>Static Change C 2030</v>
      </c>
      <c r="E264" s="7" t="str">
        <f>$E$5</f>
        <v>Simple Change A 2030</v>
      </c>
      <c r="F264" s="7" t="s">
        <v>74</v>
      </c>
    </row>
    <row r="265" spans="3:6" s="5" customFormat="1" ht="17.25" thickTop="1" x14ac:dyDescent="0.25">
      <c r="C265" s="1" t="s">
        <v>27</v>
      </c>
      <c r="D265" s="22">
        <v>-21.829999923706055</v>
      </c>
      <c r="E265" s="28">
        <v>-16.100000381469727</v>
      </c>
      <c r="F265" s="28">
        <f>E265-D265</f>
        <v>5.7299995422363281</v>
      </c>
    </row>
    <row r="266" spans="3:6" s="5" customFormat="1" x14ac:dyDescent="0.25">
      <c r="C266" s="1" t="s">
        <v>59</v>
      </c>
      <c r="D266" s="22">
        <v>-0.30999994277954102</v>
      </c>
      <c r="E266" s="28">
        <v>-5.8299999237060547</v>
      </c>
      <c r="F266" s="28">
        <f t="shared" ref="F266:F276" si="18">E266-D266</f>
        <v>-5.5199999809265137</v>
      </c>
    </row>
    <row r="267" spans="3:6" s="5" customFormat="1" x14ac:dyDescent="0.25">
      <c r="C267" s="1" t="s">
        <v>28</v>
      </c>
      <c r="D267" s="22">
        <v>7.4100003242492676</v>
      </c>
      <c r="E267" s="28">
        <v>4.4200000762939453</v>
      </c>
      <c r="F267" s="28">
        <f t="shared" si="18"/>
        <v>-2.9900002479553223</v>
      </c>
    </row>
    <row r="268" spans="3:6" s="5" customFormat="1" x14ac:dyDescent="0.25">
      <c r="C268" s="1" t="s">
        <v>29</v>
      </c>
      <c r="D268" s="22">
        <v>-11.570000648498535</v>
      </c>
      <c r="E268" s="28">
        <v>-8.3099994659423828</v>
      </c>
      <c r="F268" s="28">
        <f t="shared" si="18"/>
        <v>3.2600011825561523</v>
      </c>
    </row>
    <row r="269" spans="3:6" s="5" customFormat="1" x14ac:dyDescent="0.25">
      <c r="C269" s="1" t="s">
        <v>30</v>
      </c>
      <c r="D269" s="22">
        <v>-2.9500000476837158</v>
      </c>
      <c r="E269" s="28">
        <v>-1.6000000238418579</v>
      </c>
      <c r="F269" s="28">
        <f t="shared" si="18"/>
        <v>1.3500000238418579</v>
      </c>
    </row>
    <row r="270" spans="3:6" s="5" customFormat="1" x14ac:dyDescent="0.25">
      <c r="C270" s="1" t="s">
        <v>31</v>
      </c>
      <c r="D270" s="22">
        <v>25.569999694824219</v>
      </c>
      <c r="E270" s="28">
        <v>23.80000114440918</v>
      </c>
      <c r="F270" s="28">
        <f t="shared" si="18"/>
        <v>-1.7699985504150391</v>
      </c>
    </row>
    <row r="271" spans="3:6" s="5" customFormat="1" x14ac:dyDescent="0.25">
      <c r="C271" s="1" t="s">
        <v>32</v>
      </c>
      <c r="D271" s="22">
        <v>36.819999694824219</v>
      </c>
      <c r="E271" s="28">
        <v>33.989997863769531</v>
      </c>
      <c r="F271" s="28">
        <f t="shared" si="18"/>
        <v>-2.8300018310546875</v>
      </c>
    </row>
    <row r="272" spans="3:6" s="5" customFormat="1" x14ac:dyDescent="0.25">
      <c r="C272" s="1" t="s">
        <v>33</v>
      </c>
      <c r="D272" s="22">
        <v>12.149999618530273</v>
      </c>
      <c r="E272" s="28">
        <v>11.039999961853027</v>
      </c>
      <c r="F272" s="28">
        <f t="shared" si="18"/>
        <v>-1.1099996566772461</v>
      </c>
    </row>
    <row r="273" spans="3:6" s="5" customFormat="1" x14ac:dyDescent="0.25">
      <c r="C273" s="1" t="s">
        <v>34</v>
      </c>
      <c r="D273" s="22">
        <v>26.309999465942383</v>
      </c>
      <c r="E273" s="28">
        <v>24.139999389648438</v>
      </c>
      <c r="F273" s="28">
        <f t="shared" si="18"/>
        <v>-2.1700000762939453</v>
      </c>
    </row>
    <row r="274" spans="3:6" s="5" customFormat="1" x14ac:dyDescent="0.25">
      <c r="C274" s="1" t="s">
        <v>35</v>
      </c>
      <c r="D274" s="22">
        <v>253.20999145507813</v>
      </c>
      <c r="E274" s="28">
        <v>231.94000244140625</v>
      </c>
      <c r="F274" s="28">
        <f t="shared" si="18"/>
        <v>-21.269989013671875</v>
      </c>
    </row>
    <row r="275" spans="3:6" s="5" customFormat="1" ht="17.25" thickBot="1" x14ac:dyDescent="0.3">
      <c r="C275" s="1" t="s">
        <v>36</v>
      </c>
      <c r="D275" s="22">
        <v>101.87000274658203</v>
      </c>
      <c r="E275" s="28">
        <v>93.75</v>
      </c>
      <c r="F275" s="28">
        <f t="shared" si="18"/>
        <v>-8.1200027465820313</v>
      </c>
    </row>
    <row r="276" spans="3:6" s="5" customFormat="1" ht="18" thickTop="1" thickBot="1" x14ac:dyDescent="0.3">
      <c r="C276" s="19" t="s">
        <v>37</v>
      </c>
      <c r="D276" s="23">
        <f t="shared" ref="D276:E276" si="19">SUM(D265:D275)</f>
        <v>426.67999243736267</v>
      </c>
      <c r="E276" s="23">
        <f t="shared" si="19"/>
        <v>391.24000108242035</v>
      </c>
      <c r="F276" s="23">
        <f t="shared" si="18"/>
        <v>-35.439991354942322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69</v>
      </c>
      <c r="D280" s="7" t="str">
        <f>$D$5</f>
        <v>Static Change C 2030</v>
      </c>
      <c r="E280" s="7" t="str">
        <f>$E$5</f>
        <v>Simple Change A 2030</v>
      </c>
      <c r="F280" s="7" t="s">
        <v>74</v>
      </c>
    </row>
    <row r="281" spans="3:6" ht="18" thickTop="1" thickBot="1" x14ac:dyDescent="0.3">
      <c r="C281" s="12" t="s">
        <v>37</v>
      </c>
      <c r="D281" s="23">
        <v>1488.260009765625</v>
      </c>
      <c r="E281" s="23">
        <v>1881.27001953125</v>
      </c>
      <c r="F281" s="23">
        <f>E281-D281</f>
        <v>393.010009765625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55</v>
      </c>
    </row>
    <row r="285" spans="3:6" ht="17.25" thickBot="1" x14ac:dyDescent="0.35"/>
    <row r="286" spans="3:6" ht="18" thickTop="1" thickBot="1" x14ac:dyDescent="0.3">
      <c r="C286" s="19" t="s">
        <v>49</v>
      </c>
      <c r="D286" s="7" t="str">
        <f>$D$5</f>
        <v>Static Change C 2030</v>
      </c>
      <c r="E286" s="7" t="str">
        <f>$E$5</f>
        <v>Simple Change A 2030</v>
      </c>
      <c r="F286" s="7" t="s">
        <v>74</v>
      </c>
    </row>
    <row r="287" spans="3:6" ht="17.25" thickTop="1" x14ac:dyDescent="0.25">
      <c r="C287" s="16" t="s">
        <v>44</v>
      </c>
      <c r="D287" s="21">
        <v>1669.81005859375</v>
      </c>
      <c r="E287" s="21">
        <v>2305.89990234375</v>
      </c>
      <c r="F287" s="30">
        <f>E287-D287</f>
        <v>636.08984375</v>
      </c>
    </row>
    <row r="288" spans="3:6" x14ac:dyDescent="0.25">
      <c r="C288" s="16" t="s">
        <v>73</v>
      </c>
      <c r="D288" s="21">
        <v>31.5</v>
      </c>
      <c r="E288" s="21">
        <v>46.569999694824219</v>
      </c>
      <c r="F288" s="30">
        <f t="shared" ref="F288:F303" si="20">E288-D288</f>
        <v>15.069999694824219</v>
      </c>
    </row>
    <row r="289" spans="3:6" x14ac:dyDescent="0.25">
      <c r="C289" s="16" t="s">
        <v>47</v>
      </c>
      <c r="D289" s="21">
        <v>25.939998626708984</v>
      </c>
      <c r="E289" s="21">
        <v>42.55999755859375</v>
      </c>
      <c r="F289" s="30">
        <f t="shared" si="20"/>
        <v>16.619998931884766</v>
      </c>
    </row>
    <row r="290" spans="3:6" x14ac:dyDescent="0.25">
      <c r="C290" s="16" t="s">
        <v>56</v>
      </c>
      <c r="D290" s="21">
        <v>27.110000133514404</v>
      </c>
      <c r="E290" s="21">
        <v>35.93999981880188</v>
      </c>
      <c r="F290" s="30">
        <f t="shared" si="20"/>
        <v>8.8299996852874756</v>
      </c>
    </row>
    <row r="291" spans="3:6" x14ac:dyDescent="0.25">
      <c r="C291" s="16" t="s">
        <v>64</v>
      </c>
      <c r="D291" s="21">
        <v>26.079999923706055</v>
      </c>
      <c r="E291" s="21">
        <v>28.120000839233398</v>
      </c>
      <c r="F291" s="30">
        <f t="shared" si="20"/>
        <v>2.0400009155273438</v>
      </c>
    </row>
    <row r="292" spans="3:6" x14ac:dyDescent="0.25">
      <c r="C292" s="16" t="s">
        <v>45</v>
      </c>
      <c r="D292" s="21">
        <v>22.810000421479344</v>
      </c>
      <c r="E292" s="21">
        <v>23.739999838173389</v>
      </c>
      <c r="F292" s="30">
        <f t="shared" si="20"/>
        <v>0.92999941669404507</v>
      </c>
    </row>
    <row r="293" spans="3:6" x14ac:dyDescent="0.25">
      <c r="C293" s="16" t="s">
        <v>65</v>
      </c>
      <c r="D293" s="21">
        <v>11.129999965429306</v>
      </c>
      <c r="E293" s="21">
        <v>17.289999827742577</v>
      </c>
      <c r="F293" s="30">
        <f t="shared" si="20"/>
        <v>6.1599998623132706</v>
      </c>
    </row>
    <row r="294" spans="3:6" x14ac:dyDescent="0.25">
      <c r="C294" s="16" t="s">
        <v>46</v>
      </c>
      <c r="D294" s="21">
        <v>1.9999999552965164E-2</v>
      </c>
      <c r="E294" s="21">
        <v>2.7599999904632568</v>
      </c>
      <c r="F294" s="30">
        <f t="shared" si="20"/>
        <v>2.7399999909102917</v>
      </c>
    </row>
    <row r="295" spans="3:6" s="6" customFormat="1" x14ac:dyDescent="0.25">
      <c r="C295" s="16" t="s">
        <v>72</v>
      </c>
      <c r="D295" s="21">
        <v>1.3999999761581421</v>
      </c>
      <c r="E295" s="21">
        <v>2.0499999523162842</v>
      </c>
      <c r="F295" s="30">
        <f t="shared" si="20"/>
        <v>0.64999997615814209</v>
      </c>
    </row>
    <row r="296" spans="3:6" s="6" customFormat="1" x14ac:dyDescent="0.25">
      <c r="C296" s="16" t="s">
        <v>63</v>
      </c>
      <c r="D296" s="21">
        <v>0</v>
      </c>
      <c r="E296" s="21">
        <v>1.7599999904632568</v>
      </c>
      <c r="F296" s="30">
        <f t="shared" si="20"/>
        <v>1.7599999904632568</v>
      </c>
    </row>
    <row r="297" spans="3:6" s="6" customFormat="1" x14ac:dyDescent="0.25">
      <c r="C297" s="16" t="s">
        <v>66</v>
      </c>
      <c r="D297" s="21">
        <v>2.4000000953674316</v>
      </c>
      <c r="E297" s="21">
        <v>0.77999997138977051</v>
      </c>
      <c r="F297" s="30">
        <f t="shared" si="20"/>
        <v>-1.6200001239776611</v>
      </c>
    </row>
    <row r="298" spans="3:6" s="6" customFormat="1" x14ac:dyDescent="0.25">
      <c r="C298" s="16" t="s">
        <v>48</v>
      </c>
      <c r="D298" s="21">
        <v>0.76999998092651367</v>
      </c>
      <c r="E298" s="21">
        <v>0.74000000953674316</v>
      </c>
      <c r="F298" s="30">
        <f t="shared" si="20"/>
        <v>-2.9999971389770508E-2</v>
      </c>
    </row>
    <row r="299" spans="3:6" x14ac:dyDescent="0.25">
      <c r="C299" s="16" t="s">
        <v>70</v>
      </c>
      <c r="D299" s="21">
        <v>0.64999998733401299</v>
      </c>
      <c r="E299" s="21">
        <v>0.73000000417232513</v>
      </c>
      <c r="F299" s="30">
        <f t="shared" si="20"/>
        <v>8.0000016838312149E-2</v>
      </c>
    </row>
    <row r="300" spans="3:6" s="6" customFormat="1" x14ac:dyDescent="0.25">
      <c r="C300" s="16" t="s">
        <v>71</v>
      </c>
      <c r="D300" s="21">
        <v>0.54000002145767212</v>
      </c>
      <c r="E300" s="21">
        <v>0.4699999988079071</v>
      </c>
      <c r="F300" s="30">
        <f t="shared" si="20"/>
        <v>-7.0000022649765015E-2</v>
      </c>
    </row>
    <row r="301" spans="3:6" s="6" customFormat="1" x14ac:dyDescent="0.25">
      <c r="C301" s="16" t="s">
        <v>57</v>
      </c>
      <c r="D301" s="21">
        <v>0.51999998092651367</v>
      </c>
      <c r="E301" s="21">
        <v>0.42999997735023499</v>
      </c>
      <c r="F301" s="30">
        <f t="shared" si="20"/>
        <v>-9.0000003576278687E-2</v>
      </c>
    </row>
    <row r="302" spans="3:6" s="6" customFormat="1" x14ac:dyDescent="0.25">
      <c r="C302" s="16" t="s">
        <v>60</v>
      </c>
      <c r="D302" s="21">
        <v>0.23999999463558197</v>
      </c>
      <c r="E302" s="21">
        <v>0.37000003457069397</v>
      </c>
      <c r="F302" s="30">
        <f t="shared" si="20"/>
        <v>0.130000039935112</v>
      </c>
    </row>
    <row r="303" spans="3:6" s="6" customFormat="1" ht="17.25" thickBot="1" x14ac:dyDescent="0.3">
      <c r="C303" s="16" t="s">
        <v>67</v>
      </c>
      <c r="D303" s="21">
        <v>0</v>
      </c>
      <c r="E303" s="21">
        <v>0</v>
      </c>
      <c r="F303" s="30">
        <f t="shared" si="20"/>
        <v>0</v>
      </c>
    </row>
    <row r="304" spans="3:6" s="6" customFormat="1" ht="18" thickTop="1" thickBot="1" x14ac:dyDescent="0.3">
      <c r="C304" s="19" t="s">
        <v>58</v>
      </c>
      <c r="D304" s="20">
        <f t="shared" ref="D304:F304" si="21">SUM(D287:D303)</f>
        <v>1820.9200577009469</v>
      </c>
      <c r="E304" s="20">
        <f t="shared" si="21"/>
        <v>2510.2098998501897</v>
      </c>
      <c r="F304" s="20">
        <f t="shared" si="21"/>
        <v>689.28984214924276</v>
      </c>
    </row>
    <row r="305" spans="3:6" ht="18" thickTop="1" thickBot="1" x14ac:dyDescent="0.3">
      <c r="C305" s="19" t="s">
        <v>37</v>
      </c>
      <c r="D305" s="20">
        <f t="shared" ref="D305:F305" si="22">D17</f>
        <v>2386.2799789905548</v>
      </c>
      <c r="E305" s="20">
        <f t="shared" si="22"/>
        <v>3258.5200321674347</v>
      </c>
      <c r="F305" s="20">
        <f t="shared" si="22"/>
        <v>872.24005317687988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2018-10-01T19:13:24Z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