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knersq\Documents\Projects 2019\DER\Analysis\"/>
    </mc:Choice>
  </mc:AlternateContent>
  <bookViews>
    <workbookView xWindow="0" yWindow="0" windowWidth="23040" windowHeight="8520"/>
  </bookViews>
  <sheets>
    <sheet name="Summary" sheetId="9" r:id="rId1"/>
    <sheet name="Reconstituted Load 8.12.16" sheetId="5" r:id="rId2"/>
    <sheet name="Reconstituted Load 7.2.2018" sheetId="6" r:id="rId3"/>
    <sheet name="Reconstituted Load 8.28.2018" sheetId="7" r:id="rId4"/>
    <sheet name="Reconstituted Load 8.29.2018" sheetId="8" r:id="rId5"/>
  </sheets>
  <calcPr calcId="162913"/>
</workbook>
</file>

<file path=xl/calcChain.xml><?xml version="1.0" encoding="utf-8"?>
<calcChain xmlns="http://schemas.openxmlformats.org/spreadsheetml/2006/main">
  <c r="E12" i="5" l="1"/>
  <c r="E7" i="5"/>
  <c r="E14" i="5"/>
  <c r="E17" i="5"/>
  <c r="M29" i="6" l="1"/>
  <c r="N2" i="8" l="1"/>
  <c r="M2" i="8"/>
  <c r="N2" i="7"/>
  <c r="M2" i="7"/>
  <c r="N27" i="6"/>
  <c r="M27" i="6"/>
  <c r="N26" i="6"/>
  <c r="M26" i="6"/>
  <c r="N25" i="6"/>
  <c r="M25" i="6"/>
  <c r="N24" i="6"/>
  <c r="M24" i="6"/>
  <c r="N13" i="6"/>
  <c r="M13" i="6"/>
  <c r="N12" i="6"/>
  <c r="M12" i="6"/>
  <c r="N11" i="6"/>
  <c r="M11" i="6"/>
  <c r="N10" i="6"/>
  <c r="M10" i="6"/>
  <c r="N9" i="6"/>
  <c r="M9" i="6"/>
  <c r="N8" i="6"/>
  <c r="M8" i="6"/>
  <c r="N7" i="6"/>
  <c r="M7" i="6"/>
  <c r="N6" i="6"/>
  <c r="M6" i="6"/>
  <c r="N5" i="6"/>
  <c r="M5" i="6"/>
  <c r="N4" i="6"/>
  <c r="M4" i="6"/>
  <c r="G27" i="6"/>
  <c r="F27" i="6"/>
  <c r="G26" i="6"/>
  <c r="F26" i="6"/>
  <c r="G25" i="6"/>
  <c r="F25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N29" i="6"/>
  <c r="N2" i="6"/>
  <c r="M2" i="6"/>
  <c r="L29" i="6"/>
  <c r="G29" i="6"/>
  <c r="F29" i="6"/>
  <c r="E29" i="6"/>
  <c r="L27" i="8"/>
  <c r="E27" i="8"/>
  <c r="L26" i="8"/>
  <c r="E26" i="8"/>
  <c r="L25" i="8"/>
  <c r="E25" i="8"/>
  <c r="L24" i="8"/>
  <c r="E24" i="8"/>
  <c r="L23" i="8"/>
  <c r="E23" i="8"/>
  <c r="L22" i="8"/>
  <c r="E22" i="8"/>
  <c r="L21" i="8"/>
  <c r="E21" i="8"/>
  <c r="L20" i="8"/>
  <c r="E20" i="8"/>
  <c r="L18" i="8"/>
  <c r="E18" i="8"/>
  <c r="L16" i="8"/>
  <c r="E16" i="8"/>
  <c r="L14" i="8"/>
  <c r="E14" i="8"/>
  <c r="L13" i="8"/>
  <c r="E13" i="8"/>
  <c r="L12" i="8"/>
  <c r="E12" i="8"/>
  <c r="L11" i="8"/>
  <c r="E11" i="8"/>
  <c r="L10" i="8"/>
  <c r="E10" i="8"/>
  <c r="L9" i="8"/>
  <c r="E9" i="8"/>
  <c r="L8" i="8"/>
  <c r="E8" i="8"/>
  <c r="L7" i="8"/>
  <c r="E7" i="8"/>
  <c r="L6" i="8"/>
  <c r="E6" i="8"/>
  <c r="L5" i="8"/>
  <c r="E5" i="8"/>
  <c r="L4" i="8"/>
  <c r="E4" i="8"/>
  <c r="L15" i="8" l="1"/>
  <c r="L17" i="8"/>
  <c r="L29" i="8" s="1"/>
  <c r="N29" i="8" s="1"/>
  <c r="N27" i="8" s="1"/>
  <c r="L19" i="8"/>
  <c r="E15" i="8"/>
  <c r="E17" i="8"/>
  <c r="E19" i="8"/>
  <c r="M29" i="8" l="1"/>
  <c r="M27" i="8" s="1"/>
  <c r="N23" i="8"/>
  <c r="N13" i="8"/>
  <c r="N9" i="8"/>
  <c r="N11" i="8"/>
  <c r="N24" i="8"/>
  <c r="N7" i="8"/>
  <c r="N5" i="8"/>
  <c r="N26" i="8"/>
  <c r="N4" i="8"/>
  <c r="N14" i="8"/>
  <c r="N10" i="8"/>
  <c r="N12" i="8"/>
  <c r="N6" i="8"/>
  <c r="N8" i="8"/>
  <c r="N25" i="8"/>
  <c r="E29" i="8"/>
  <c r="G29" i="8" s="1"/>
  <c r="G7" i="8" s="1"/>
  <c r="M25" i="8"/>
  <c r="M14" i="8" l="1"/>
  <c r="M10" i="8"/>
  <c r="M6" i="8"/>
  <c r="M12" i="8"/>
  <c r="M4" i="8"/>
  <c r="M26" i="8"/>
  <c r="M24" i="8"/>
  <c r="M7" i="8"/>
  <c r="M13" i="8"/>
  <c r="M9" i="8"/>
  <c r="M23" i="8"/>
  <c r="M5" i="8"/>
  <c r="M11" i="8"/>
  <c r="M8" i="8"/>
  <c r="F29" i="8"/>
  <c r="F6" i="8" s="1"/>
  <c r="G27" i="8"/>
  <c r="G4" i="8"/>
  <c r="G5" i="8"/>
  <c r="G8" i="8"/>
  <c r="G6" i="8"/>
  <c r="G9" i="8"/>
  <c r="G26" i="8"/>
  <c r="G10" i="8"/>
  <c r="G11" i="8"/>
  <c r="G25" i="8"/>
  <c r="L27" i="7"/>
  <c r="E27" i="7"/>
  <c r="L26" i="7"/>
  <c r="E26" i="7"/>
  <c r="L25" i="7"/>
  <c r="E25" i="7"/>
  <c r="L24" i="7"/>
  <c r="E24" i="7"/>
  <c r="L23" i="7"/>
  <c r="E23" i="7"/>
  <c r="L22" i="7"/>
  <c r="E22" i="7"/>
  <c r="L21" i="7"/>
  <c r="E21" i="7"/>
  <c r="L20" i="7"/>
  <c r="L17" i="7"/>
  <c r="L15" i="7"/>
  <c r="L13" i="7"/>
  <c r="E13" i="7"/>
  <c r="L12" i="7"/>
  <c r="E12" i="7"/>
  <c r="L11" i="7"/>
  <c r="E11" i="7"/>
  <c r="L10" i="7"/>
  <c r="E10" i="7"/>
  <c r="L9" i="7"/>
  <c r="E9" i="7"/>
  <c r="L8" i="7"/>
  <c r="E8" i="7"/>
  <c r="L7" i="7"/>
  <c r="E7" i="7"/>
  <c r="L6" i="7"/>
  <c r="E6" i="7"/>
  <c r="L5" i="7"/>
  <c r="E5" i="7"/>
  <c r="L4" i="7"/>
  <c r="E4" i="7"/>
  <c r="F25" i="8" l="1"/>
  <c r="F5" i="8"/>
  <c r="F7" i="8"/>
  <c r="F8" i="8"/>
  <c r="F11" i="8"/>
  <c r="F27" i="8"/>
  <c r="F26" i="8"/>
  <c r="F10" i="8"/>
  <c r="F4" i="8"/>
  <c r="F9" i="8"/>
  <c r="E15" i="7"/>
  <c r="E17" i="7"/>
  <c r="E19" i="7"/>
  <c r="L14" i="7"/>
  <c r="L16" i="7"/>
  <c r="L29" i="7" s="1"/>
  <c r="L18" i="7"/>
  <c r="E14" i="7"/>
  <c r="E16" i="7"/>
  <c r="E29" i="7" s="1"/>
  <c r="E18" i="7"/>
  <c r="E20" i="7"/>
  <c r="L19" i="7"/>
  <c r="N29" i="7" l="1"/>
  <c r="M29" i="7"/>
  <c r="G29" i="7"/>
  <c r="F29" i="7"/>
  <c r="E27" i="5"/>
  <c r="E26" i="5"/>
  <c r="E25" i="5"/>
  <c r="E24" i="5"/>
  <c r="E23" i="5"/>
  <c r="E22" i="5"/>
  <c r="E21" i="5"/>
  <c r="E16" i="5"/>
  <c r="E15" i="5"/>
  <c r="E13" i="5"/>
  <c r="E11" i="5"/>
  <c r="E10" i="5"/>
  <c r="E9" i="5"/>
  <c r="E8" i="5"/>
  <c r="E6" i="5"/>
  <c r="E5" i="5"/>
  <c r="E4" i="5"/>
  <c r="N27" i="7" l="1"/>
  <c r="N9" i="7"/>
  <c r="N12" i="7"/>
  <c r="N8" i="7"/>
  <c r="N4" i="7"/>
  <c r="N11" i="7"/>
  <c r="N13" i="7"/>
  <c r="N7" i="7"/>
  <c r="N5" i="7"/>
  <c r="N26" i="7"/>
  <c r="N10" i="7"/>
  <c r="N6" i="7"/>
  <c r="M13" i="7"/>
  <c r="M9" i="7"/>
  <c r="M5" i="7"/>
  <c r="M6" i="7"/>
  <c r="M7" i="7"/>
  <c r="M26" i="7"/>
  <c r="M12" i="7"/>
  <c r="M8" i="7"/>
  <c r="M4" i="7"/>
  <c r="M27" i="7"/>
  <c r="M11" i="7"/>
  <c r="M10" i="7"/>
  <c r="G15" i="7"/>
  <c r="G11" i="7"/>
  <c r="G7" i="7"/>
  <c r="G12" i="7"/>
  <c r="G14" i="7"/>
  <c r="G10" i="7"/>
  <c r="G6" i="7"/>
  <c r="G27" i="7"/>
  <c r="G13" i="7"/>
  <c r="G9" i="7"/>
  <c r="G5" i="7"/>
  <c r="G4" i="7"/>
  <c r="G8" i="7"/>
  <c r="F27" i="7"/>
  <c r="F12" i="7"/>
  <c r="F8" i="7"/>
  <c r="F4" i="7"/>
  <c r="F15" i="7"/>
  <c r="F11" i="7"/>
  <c r="F7" i="7"/>
  <c r="F14" i="7"/>
  <c r="F10" i="7"/>
  <c r="F6" i="7"/>
  <c r="F13" i="7"/>
  <c r="F9" i="7"/>
  <c r="F5" i="7"/>
  <c r="E19" i="5"/>
  <c r="E29" i="5"/>
  <c r="E20" i="5"/>
  <c r="E18" i="5"/>
  <c r="G29" i="5" l="1"/>
  <c r="F29" i="5"/>
  <c r="G9" i="5" l="1"/>
  <c r="G5" i="5"/>
  <c r="G12" i="5"/>
  <c r="G8" i="5"/>
  <c r="G26" i="5"/>
  <c r="G23" i="5"/>
  <c r="G22" i="5"/>
  <c r="G14" i="5"/>
  <c r="G7" i="5"/>
  <c r="G10" i="5"/>
  <c r="G27" i="5"/>
  <c r="G13" i="5"/>
  <c r="G6" i="5"/>
  <c r="G25" i="5"/>
  <c r="G4" i="5"/>
  <c r="G24" i="5"/>
  <c r="G11" i="5"/>
  <c r="F16" i="5"/>
  <c r="F15" i="5"/>
  <c r="F5" i="5"/>
  <c r="F8" i="5"/>
  <c r="F7" i="5"/>
  <c r="F22" i="5"/>
  <c r="F14" i="5"/>
  <c r="F10" i="5"/>
  <c r="F27" i="5"/>
  <c r="F24" i="5"/>
  <c r="F12" i="5"/>
  <c r="F11" i="5"/>
  <c r="F4" i="5"/>
  <c r="F25" i="5"/>
  <c r="F9" i="5"/>
  <c r="F6" i="5"/>
  <c r="F13" i="5"/>
  <c r="F26" i="5"/>
  <c r="F23" i="5"/>
</calcChain>
</file>

<file path=xl/sharedStrings.xml><?xml version="1.0" encoding="utf-8"?>
<sst xmlns="http://schemas.openxmlformats.org/spreadsheetml/2006/main" count="140" uniqueCount="38">
  <si>
    <t>N.Y.C.</t>
  </si>
  <si>
    <t>1200 MW</t>
  </si>
  <si>
    <t>2000 MW</t>
  </si>
  <si>
    <t>Date (MM/DD/YYYY)</t>
  </si>
  <si>
    <t>Zone J</t>
  </si>
  <si>
    <t>Time Stamp</t>
  </si>
  <si>
    <t>Forecasted Load</t>
  </si>
  <si>
    <t>Integrated Real Time Load</t>
  </si>
  <si>
    <t>ICAP Equivalent of Average Hourly Response MW</t>
  </si>
  <si>
    <t>Reconstituted Load Shape</t>
  </si>
  <si>
    <t>1200MW</t>
  </si>
  <si>
    <t>2000MW</t>
  </si>
  <si>
    <t>Peak Load</t>
  </si>
  <si>
    <t>8.12.2016</t>
  </si>
  <si>
    <t>7.2.2018</t>
  </si>
  <si>
    <t>8.28.2018</t>
  </si>
  <si>
    <t>8.29.2018</t>
  </si>
  <si>
    <t>NYCA</t>
  </si>
  <si>
    <t>HB 13-18</t>
  </si>
  <si>
    <t>HB 12-18</t>
  </si>
  <si>
    <t>HB 11-19</t>
  </si>
  <si>
    <t>HB 13-19</t>
  </si>
  <si>
    <t>HB 12-20</t>
  </si>
  <si>
    <t>Duration</t>
  </si>
  <si>
    <t>Time</t>
  </si>
  <si>
    <t>Expected duration of SCR calls</t>
  </si>
  <si>
    <t>Actual SCR calls</t>
  </si>
  <si>
    <t>Average Load Reduction</t>
  </si>
  <si>
    <t>HB 13-17</t>
  </si>
  <si>
    <t>HB 12-16</t>
  </si>
  <si>
    <t>HB 12-17</t>
  </si>
  <si>
    <t>1216 MW</t>
  </si>
  <si>
    <t>371 MW</t>
  </si>
  <si>
    <t>394 MW</t>
  </si>
  <si>
    <t>461 MW</t>
  </si>
  <si>
    <t>421 MW</t>
  </si>
  <si>
    <t>Load - 1200 MW</t>
  </si>
  <si>
    <t>Load - 2000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</si>
</sst>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;@"/>
    <numFmt numFmtId="165" formatCode="0.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5">
    <xf numFmtId="0" fontId="0" fillId="0" borderId="0" xfId="0"/>
    <xf numFmtId="164" fontId="16" fillId="0" borderId="0" xfId="0" applyNumberFormat="1" applyFon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164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4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4" fontId="0" fillId="0" borderId="0" xfId="0" applyNumberFormat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center" vertical="center" wrapText="1"/>
    </xf>
    <xf numFmtId="164" fontId="0" fillId="0" borderId="41" xfId="0" applyNumberFormat="1" applyBorder="1" applyAlignment="1">
      <alignment wrapText="1"/>
    </xf>
    <xf numFmtId="164" fontId="0" fillId="0" borderId="42" xfId="0" applyNumberFormat="1" applyBorder="1"/>
    <xf numFmtId="164" fontId="0" fillId="0" borderId="43" xfId="0" applyNumberFormat="1" applyBorder="1"/>
    <xf numFmtId="0" fontId="0" fillId="0" borderId="0" xfId="0" applyAlignment="1">
      <alignment horizontal="center" wrapText="1"/>
    </xf>
    <xf numFmtId="164" fontId="0" fillId="33" borderId="21" xfId="0" applyNumberFormat="1" applyFill="1" applyBorder="1"/>
    <xf numFmtId="0" fontId="0" fillId="33" borderId="22" xfId="0" applyFill="1" applyBorder="1"/>
    <xf numFmtId="0" fontId="0" fillId="33" borderId="23" xfId="0" applyFill="1" applyBorder="1"/>
    <xf numFmtId="164" fontId="0" fillId="33" borderId="42" xfId="0" applyNumberFormat="1" applyFill="1" applyBorder="1"/>
    <xf numFmtId="0" fontId="0" fillId="33" borderId="35" xfId="0" applyFill="1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49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6" xfId="0" applyBorder="1" applyAlignment="1"/>
    <xf numFmtId="0" fontId="0" fillId="0" borderId="53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/>
    <xf numFmtId="0" fontId="0" fillId="0" borderId="11" xfId="0" applyBorder="1"/>
    <xf numFmtId="165" fontId="0" fillId="0" borderId="23" xfId="0" applyNumberFormat="1" applyBorder="1"/>
    <xf numFmtId="165" fontId="0" fillId="33" borderId="23" xfId="0" applyNumberFormat="1" applyFill="1" applyBorder="1"/>
    <xf numFmtId="165" fontId="0" fillId="0" borderId="24" xfId="0" applyNumberFormat="1" applyBorder="1"/>
    <xf numFmtId="165" fontId="0" fillId="33" borderId="24" xfId="0" applyNumberFormat="1" applyFill="1" applyBorder="1"/>
    <xf numFmtId="165" fontId="0" fillId="0" borderId="36" xfId="0" applyNumberFormat="1" applyBorder="1"/>
    <xf numFmtId="165" fontId="0" fillId="33" borderId="36" xfId="0" applyNumberFormat="1" applyFill="1" applyBorder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>
      <alignment horizontal="center" vertical="center" wrapText="1"/>
    </xf>
    <xf numFmtId="166" fontId="0" fillId="0" borderId="0" xfId="0" applyNumberFormat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9" xfId="0" applyBorder="1" applyAlignment="1">
      <alignment horizontal="center" vertical="center" textRotation="90"/>
    </xf>
    <xf numFmtId="0" fontId="0" fillId="0" borderId="53" xfId="0" applyBorder="1" applyAlignment="1">
      <alignment horizontal="center" vertical="center" textRotation="90"/>
    </xf>
    <xf numFmtId="0" fontId="0" fillId="0" borderId="51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65" fontId="0" fillId="0" borderId="27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0"/>
  <sheetViews>
    <sheetView tabSelected="1" workbookViewId="0">
      <selection activeCell="K6" sqref="K6"/>
    </sheetView>
  </sheetViews>
  <sheetFormatPr defaultRowHeight="15" x14ac:dyDescent="0.25"/>
  <cols>
    <col min="4" max="4" width="13" customWidth="1"/>
  </cols>
  <sheetData>
    <row r="3" spans="3:12" x14ac:dyDescent="0.25">
      <c r="C3" t="s">
        <v>26</v>
      </c>
    </row>
    <row r="4" spans="3:12" x14ac:dyDescent="0.25">
      <c r="E4" s="42" t="s">
        <v>13</v>
      </c>
      <c r="F4" s="42" t="s">
        <v>14</v>
      </c>
      <c r="G4" s="42" t="s">
        <v>15</v>
      </c>
      <c r="H4" s="53" t="s">
        <v>16</v>
      </c>
    </row>
    <row r="5" spans="3:12" x14ac:dyDescent="0.25">
      <c r="E5" s="34" t="s">
        <v>1</v>
      </c>
      <c r="F5" s="54"/>
      <c r="G5" s="54"/>
      <c r="H5" s="55"/>
    </row>
    <row r="6" spans="3:12" ht="30" x14ac:dyDescent="0.25">
      <c r="C6" s="74" t="s">
        <v>17</v>
      </c>
      <c r="D6" s="56" t="s">
        <v>27</v>
      </c>
      <c r="E6" s="52" t="s">
        <v>31</v>
      </c>
      <c r="F6" s="50"/>
      <c r="G6" s="50"/>
      <c r="H6" s="41"/>
    </row>
    <row r="7" spans="3:12" x14ac:dyDescent="0.25">
      <c r="C7" s="76"/>
      <c r="D7" s="48" t="s">
        <v>24</v>
      </c>
      <c r="E7" s="48" t="s">
        <v>28</v>
      </c>
      <c r="F7" s="46"/>
      <c r="G7" s="46"/>
      <c r="H7" s="51"/>
    </row>
    <row r="8" spans="3:12" x14ac:dyDescent="0.25">
      <c r="C8" s="75"/>
      <c r="D8" s="49" t="s">
        <v>23</v>
      </c>
      <c r="E8" s="49">
        <v>5</v>
      </c>
      <c r="F8" s="40"/>
      <c r="G8" s="40"/>
      <c r="H8" s="37"/>
    </row>
    <row r="9" spans="3:12" ht="30" x14ac:dyDescent="0.25">
      <c r="C9" s="74" t="s">
        <v>4</v>
      </c>
      <c r="D9" s="57" t="s">
        <v>27</v>
      </c>
      <c r="E9" s="38" t="s">
        <v>32</v>
      </c>
      <c r="F9" s="38" t="s">
        <v>33</v>
      </c>
      <c r="G9" s="38" t="s">
        <v>34</v>
      </c>
      <c r="H9" s="48" t="s">
        <v>35</v>
      </c>
    </row>
    <row r="10" spans="3:12" x14ac:dyDescent="0.25">
      <c r="C10" s="76"/>
      <c r="D10" s="48" t="s">
        <v>24</v>
      </c>
      <c r="E10" s="38" t="s">
        <v>28</v>
      </c>
      <c r="F10" s="38" t="s">
        <v>29</v>
      </c>
      <c r="G10" s="38" t="s">
        <v>30</v>
      </c>
      <c r="H10" s="48" t="s">
        <v>30</v>
      </c>
    </row>
    <row r="11" spans="3:12" x14ac:dyDescent="0.25">
      <c r="C11" s="75"/>
      <c r="D11" s="49" t="s">
        <v>23</v>
      </c>
      <c r="E11" s="36">
        <v>5</v>
      </c>
      <c r="F11" s="36">
        <v>5</v>
      </c>
      <c r="G11" s="36">
        <v>6</v>
      </c>
      <c r="H11" s="49">
        <v>6</v>
      </c>
    </row>
    <row r="13" spans="3:12" x14ac:dyDescent="0.25">
      <c r="C13" t="s">
        <v>25</v>
      </c>
    </row>
    <row r="14" spans="3:12" x14ac:dyDescent="0.25">
      <c r="E14" s="72" t="s">
        <v>13</v>
      </c>
      <c r="F14" s="73"/>
      <c r="G14" s="72" t="s">
        <v>14</v>
      </c>
      <c r="H14" s="73"/>
      <c r="I14" s="72" t="s">
        <v>15</v>
      </c>
      <c r="J14" s="73"/>
      <c r="K14" s="72" t="s">
        <v>16</v>
      </c>
      <c r="L14" s="73"/>
    </row>
    <row r="15" spans="3:12" x14ac:dyDescent="0.25">
      <c r="E15" s="34" t="s">
        <v>1</v>
      </c>
      <c r="F15" s="35" t="s">
        <v>2</v>
      </c>
      <c r="G15" s="34" t="s">
        <v>1</v>
      </c>
      <c r="H15" s="35" t="s">
        <v>2</v>
      </c>
      <c r="I15" s="34" t="s">
        <v>1</v>
      </c>
      <c r="J15" s="35" t="s">
        <v>2</v>
      </c>
      <c r="K15" s="34" t="s">
        <v>1</v>
      </c>
      <c r="L15" s="35" t="s">
        <v>2</v>
      </c>
    </row>
    <row r="16" spans="3:12" ht="29.45" customHeight="1" x14ac:dyDescent="0.25">
      <c r="C16" s="74" t="s">
        <v>17</v>
      </c>
      <c r="D16" s="58" t="s">
        <v>24</v>
      </c>
      <c r="E16" s="38" t="s">
        <v>28</v>
      </c>
      <c r="F16" s="39" t="s">
        <v>30</v>
      </c>
      <c r="G16" s="38" t="s">
        <v>19</v>
      </c>
      <c r="H16" s="39" t="s">
        <v>20</v>
      </c>
      <c r="I16" s="38" t="s">
        <v>21</v>
      </c>
      <c r="J16" s="39" t="s">
        <v>22</v>
      </c>
      <c r="K16" s="38" t="s">
        <v>19</v>
      </c>
      <c r="L16" s="39" t="s">
        <v>20</v>
      </c>
    </row>
    <row r="17" spans="3:12" ht="29.45" customHeight="1" x14ac:dyDescent="0.25">
      <c r="C17" s="75"/>
      <c r="D17" s="49" t="s">
        <v>23</v>
      </c>
      <c r="E17" s="59">
        <v>5</v>
      </c>
      <c r="F17" s="60">
        <v>6</v>
      </c>
      <c r="G17" s="59">
        <v>6</v>
      </c>
      <c r="H17" s="60">
        <v>8</v>
      </c>
      <c r="I17" s="59">
        <v>6</v>
      </c>
      <c r="J17" s="60">
        <v>8</v>
      </c>
      <c r="K17" s="59">
        <v>6</v>
      </c>
      <c r="L17" s="60">
        <v>8</v>
      </c>
    </row>
    <row r="18" spans="3:12" ht="29.45" customHeight="1" x14ac:dyDescent="0.25">
      <c r="C18" s="74" t="s">
        <v>4</v>
      </c>
      <c r="D18" s="58" t="s">
        <v>24</v>
      </c>
      <c r="E18" s="38" t="s">
        <v>18</v>
      </c>
      <c r="F18" s="39" t="s">
        <v>19</v>
      </c>
      <c r="G18" s="38" t="s">
        <v>18</v>
      </c>
      <c r="H18" s="39" t="s">
        <v>19</v>
      </c>
      <c r="I18" s="38" t="s">
        <v>18</v>
      </c>
      <c r="J18" s="39" t="s">
        <v>19</v>
      </c>
      <c r="K18" s="38" t="s">
        <v>19</v>
      </c>
      <c r="L18" s="39" t="s">
        <v>19</v>
      </c>
    </row>
    <row r="19" spans="3:12" ht="29.45" customHeight="1" x14ac:dyDescent="0.25">
      <c r="C19" s="75"/>
      <c r="D19" s="49" t="s">
        <v>23</v>
      </c>
      <c r="E19" s="59">
        <v>5</v>
      </c>
      <c r="F19" s="60">
        <v>6</v>
      </c>
      <c r="G19" s="59">
        <v>5</v>
      </c>
      <c r="H19" s="60">
        <v>6</v>
      </c>
      <c r="I19" s="59">
        <v>5</v>
      </c>
      <c r="J19" s="60">
        <v>6</v>
      </c>
      <c r="K19" s="59">
        <v>6</v>
      </c>
      <c r="L19" s="60">
        <v>6</v>
      </c>
    </row>
    <row r="22" spans="3:12" x14ac:dyDescent="0.25">
      <c r="J22" s="44"/>
      <c r="K22" s="44"/>
      <c r="L22" s="44"/>
    </row>
    <row r="23" spans="3:12" x14ac:dyDescent="0.25">
      <c r="J23" s="45"/>
      <c r="K23" s="44"/>
      <c r="L23" s="45"/>
    </row>
    <row r="24" spans="3:12" x14ac:dyDescent="0.25">
      <c r="I24" s="43"/>
      <c r="J24" s="44"/>
      <c r="K24" s="44"/>
      <c r="L24" s="44"/>
    </row>
    <row r="25" spans="3:12" x14ac:dyDescent="0.25">
      <c r="I25" s="43"/>
      <c r="J25" s="44"/>
      <c r="K25" s="44"/>
      <c r="L25" s="44"/>
    </row>
    <row r="26" spans="3:12" ht="15" customHeight="1" x14ac:dyDescent="0.25">
      <c r="I26" s="46"/>
    </row>
    <row r="27" spans="3:12" x14ac:dyDescent="0.25">
      <c r="I27" s="46"/>
    </row>
    <row r="28" spans="3:12" x14ac:dyDescent="0.25">
      <c r="I28" s="46"/>
    </row>
    <row r="29" spans="3:12" ht="15" customHeight="1" x14ac:dyDescent="0.25">
      <c r="I29" s="46"/>
    </row>
    <row r="30" spans="3:12" x14ac:dyDescent="0.25">
      <c r="I30" s="46"/>
    </row>
  </sheetData>
  <mergeCells count="8">
    <mergeCell ref="C18:C19"/>
    <mergeCell ref="E14:F14"/>
    <mergeCell ref="G14:H14"/>
    <mergeCell ref="I14:J14"/>
    <mergeCell ref="K14:L14"/>
    <mergeCell ref="C16:C17"/>
    <mergeCell ref="C6:C8"/>
    <mergeCell ref="C9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J28" sqref="J28"/>
    </sheetView>
  </sheetViews>
  <sheetFormatPr defaultRowHeight="15" x14ac:dyDescent="0.25"/>
  <cols>
    <col min="1" max="1" width="19.7109375" style="16" customWidth="1"/>
    <col min="2" max="7" width="17.140625" customWidth="1"/>
    <col min="8" max="8" width="4" customWidth="1"/>
  </cols>
  <sheetData>
    <row r="1" spans="1:8" ht="15.75" thickTop="1" x14ac:dyDescent="0.25">
      <c r="A1" s="1" t="s">
        <v>3</v>
      </c>
      <c r="B1" s="77" t="s">
        <v>17</v>
      </c>
      <c r="C1" s="78"/>
      <c r="D1" s="78"/>
      <c r="E1" s="79"/>
    </row>
    <row r="2" spans="1:8" s="3" customFormat="1" ht="15.75" thickBot="1" x14ac:dyDescent="0.3">
      <c r="A2" s="2">
        <v>42594</v>
      </c>
      <c r="B2" s="80"/>
      <c r="C2" s="81"/>
      <c r="D2" s="81"/>
      <c r="E2" s="82"/>
      <c r="F2" s="24" t="s">
        <v>10</v>
      </c>
      <c r="G2" s="24" t="s">
        <v>11</v>
      </c>
      <c r="H2"/>
    </row>
    <row r="3" spans="1:8" s="3" customFormat="1" ht="45.75" thickTop="1" x14ac:dyDescent="0.25">
      <c r="A3" s="4" t="s">
        <v>5</v>
      </c>
      <c r="B3" s="5" t="s">
        <v>6</v>
      </c>
      <c r="C3" s="6" t="s">
        <v>7</v>
      </c>
      <c r="D3" s="6" t="s">
        <v>8</v>
      </c>
      <c r="E3" s="7" t="s">
        <v>9</v>
      </c>
      <c r="F3" s="24"/>
      <c r="G3" s="24"/>
      <c r="H3"/>
    </row>
    <row r="4" spans="1:8" x14ac:dyDescent="0.25">
      <c r="A4" s="8">
        <v>0</v>
      </c>
      <c r="B4" s="9">
        <v>22385</v>
      </c>
      <c r="C4" s="10">
        <v>23005.9</v>
      </c>
      <c r="D4" s="10"/>
      <c r="E4" s="11">
        <f>C4+D4</f>
        <v>23005.9</v>
      </c>
      <c r="F4" s="24" t="str">
        <f>IF($E4&gt;F$29,"SCR","")</f>
        <v/>
      </c>
      <c r="G4" s="24" t="str">
        <f t="shared" ref="G4:G27" si="0">IF($E4&gt;G$29,"SCR","")</f>
        <v/>
      </c>
    </row>
    <row r="5" spans="1:8" x14ac:dyDescent="0.25">
      <c r="A5" s="8">
        <v>4.1666666664241347E-2</v>
      </c>
      <c r="B5" s="9">
        <v>21260</v>
      </c>
      <c r="C5" s="10">
        <v>21480.399999999994</v>
      </c>
      <c r="D5" s="10"/>
      <c r="E5" s="11">
        <f t="shared" ref="E5:E27" si="1">C5+D5</f>
        <v>21480.399999999994</v>
      </c>
      <c r="F5" s="24" t="str">
        <f t="shared" ref="F5:F27" si="2">IF($E5&gt;F$29,"SCR","")</f>
        <v/>
      </c>
      <c r="G5" s="24" t="str">
        <f t="shared" si="0"/>
        <v/>
      </c>
    </row>
    <row r="6" spans="1:8" x14ac:dyDescent="0.25">
      <c r="A6" s="8">
        <v>8.3333333335758653E-2</v>
      </c>
      <c r="B6" s="9">
        <v>20420</v>
      </c>
      <c r="C6" s="10">
        <v>20619.3</v>
      </c>
      <c r="D6" s="10"/>
      <c r="E6" s="11">
        <f t="shared" si="1"/>
        <v>20619.3</v>
      </c>
      <c r="F6" s="24" t="str">
        <f t="shared" si="2"/>
        <v/>
      </c>
      <c r="G6" s="24" t="str">
        <f t="shared" si="0"/>
        <v/>
      </c>
    </row>
    <row r="7" spans="1:8" x14ac:dyDescent="0.25">
      <c r="A7" s="8">
        <v>0.125</v>
      </c>
      <c r="B7" s="9">
        <v>19925</v>
      </c>
      <c r="C7" s="10">
        <v>20154.2</v>
      </c>
      <c r="D7" s="10"/>
      <c r="E7" s="11">
        <f>C7+D7</f>
        <v>20154.2</v>
      </c>
      <c r="F7" s="24" t="str">
        <f t="shared" si="2"/>
        <v/>
      </c>
      <c r="G7" s="24" t="str">
        <f t="shared" si="0"/>
        <v/>
      </c>
    </row>
    <row r="8" spans="1:8" x14ac:dyDescent="0.25">
      <c r="A8" s="8">
        <v>0.16666666666424135</v>
      </c>
      <c r="B8" s="9">
        <v>19841</v>
      </c>
      <c r="C8" s="10">
        <v>20094.400000000001</v>
      </c>
      <c r="D8" s="10"/>
      <c r="E8" s="11">
        <f t="shared" si="1"/>
        <v>20094.400000000001</v>
      </c>
      <c r="F8" s="24" t="str">
        <f t="shared" si="2"/>
        <v/>
      </c>
      <c r="G8" s="24" t="str">
        <f t="shared" si="0"/>
        <v/>
      </c>
    </row>
    <row r="9" spans="1:8" x14ac:dyDescent="0.25">
      <c r="A9" s="8">
        <v>0.20833333333575865</v>
      </c>
      <c r="B9" s="9">
        <v>20459</v>
      </c>
      <c r="C9" s="10">
        <v>20711.299999999996</v>
      </c>
      <c r="D9" s="10"/>
      <c r="E9" s="11">
        <f t="shared" si="1"/>
        <v>20711.299999999996</v>
      </c>
      <c r="F9" s="24" t="str">
        <f t="shared" si="2"/>
        <v/>
      </c>
      <c r="G9" s="24" t="str">
        <f t="shared" si="0"/>
        <v/>
      </c>
    </row>
    <row r="10" spans="1:8" x14ac:dyDescent="0.25">
      <c r="A10" s="8">
        <v>0.25</v>
      </c>
      <c r="B10" s="9">
        <v>21649</v>
      </c>
      <c r="C10" s="10">
        <v>21968.1</v>
      </c>
      <c r="D10" s="10"/>
      <c r="E10" s="11">
        <f t="shared" si="1"/>
        <v>21968.1</v>
      </c>
      <c r="F10" s="24" t="str">
        <f t="shared" si="2"/>
        <v/>
      </c>
      <c r="G10" s="24" t="str">
        <f t="shared" si="0"/>
        <v/>
      </c>
    </row>
    <row r="11" spans="1:8" x14ac:dyDescent="0.25">
      <c r="A11" s="8">
        <v>0.29166666666424135</v>
      </c>
      <c r="B11" s="9">
        <v>23356</v>
      </c>
      <c r="C11" s="10">
        <v>23735.300000000003</v>
      </c>
      <c r="D11" s="10"/>
      <c r="E11" s="11">
        <f t="shared" si="1"/>
        <v>23735.300000000003</v>
      </c>
      <c r="F11" s="24" t="str">
        <f t="shared" si="2"/>
        <v/>
      </c>
      <c r="G11" s="24" t="str">
        <f t="shared" si="0"/>
        <v/>
      </c>
    </row>
    <row r="12" spans="1:8" x14ac:dyDescent="0.25">
      <c r="A12" s="8">
        <v>0.33333333333575865</v>
      </c>
      <c r="B12" s="9">
        <v>25201</v>
      </c>
      <c r="C12" s="10">
        <v>25514.400000000001</v>
      </c>
      <c r="D12" s="10"/>
      <c r="E12" s="11">
        <f>C12+D12</f>
        <v>25514.400000000001</v>
      </c>
      <c r="F12" s="24" t="str">
        <f t="shared" si="2"/>
        <v/>
      </c>
      <c r="G12" s="24" t="str">
        <f t="shared" si="0"/>
        <v/>
      </c>
    </row>
    <row r="13" spans="1:8" x14ac:dyDescent="0.25">
      <c r="A13" s="8">
        <v>0.375</v>
      </c>
      <c r="B13" s="9">
        <v>26863</v>
      </c>
      <c r="C13" s="10">
        <v>27137.200000000001</v>
      </c>
      <c r="D13" s="10"/>
      <c r="E13" s="11">
        <f t="shared" si="1"/>
        <v>27137.200000000001</v>
      </c>
      <c r="F13" s="24" t="str">
        <f t="shared" si="2"/>
        <v/>
      </c>
      <c r="G13" s="24" t="str">
        <f t="shared" si="0"/>
        <v/>
      </c>
    </row>
    <row r="14" spans="1:8" x14ac:dyDescent="0.25">
      <c r="A14" s="8">
        <v>0.41666666666424135</v>
      </c>
      <c r="B14" s="9">
        <v>28302</v>
      </c>
      <c r="C14" s="10">
        <v>28808.799999999996</v>
      </c>
      <c r="D14" s="10"/>
      <c r="E14" s="11">
        <f>C14+D14</f>
        <v>28808.799999999996</v>
      </c>
      <c r="F14" s="24" t="str">
        <f t="shared" si="2"/>
        <v/>
      </c>
      <c r="G14" s="24" t="str">
        <f t="shared" si="0"/>
        <v/>
      </c>
    </row>
    <row r="15" spans="1:8" x14ac:dyDescent="0.25">
      <c r="A15" s="8">
        <v>0.45833333333575865</v>
      </c>
      <c r="B15" s="9">
        <v>29285</v>
      </c>
      <c r="C15" s="10">
        <v>30142.9</v>
      </c>
      <c r="D15" s="10"/>
      <c r="E15" s="11">
        <f t="shared" si="1"/>
        <v>30142.9</v>
      </c>
      <c r="F15" s="24" t="str">
        <f t="shared" si="2"/>
        <v/>
      </c>
      <c r="G15" s="24"/>
    </row>
    <row r="16" spans="1:8" x14ac:dyDescent="0.25">
      <c r="A16" s="8">
        <v>0.5</v>
      </c>
      <c r="B16" s="9">
        <v>29987</v>
      </c>
      <c r="C16" s="10">
        <v>30913.499999999996</v>
      </c>
      <c r="D16" s="10"/>
      <c r="E16" s="11">
        <f t="shared" si="1"/>
        <v>30913.499999999996</v>
      </c>
      <c r="F16" s="24" t="str">
        <f t="shared" si="2"/>
        <v/>
      </c>
      <c r="G16" s="24"/>
    </row>
    <row r="17" spans="1:14" x14ac:dyDescent="0.25">
      <c r="A17" s="8">
        <v>0.54166666666424135</v>
      </c>
      <c r="B17" s="9">
        <v>30562</v>
      </c>
      <c r="C17" s="10">
        <v>31174.2</v>
      </c>
      <c r="D17" s="63">
        <v>1071.4000000000001</v>
      </c>
      <c r="E17" s="65">
        <f>C17+D17</f>
        <v>32245.600000000002</v>
      </c>
      <c r="F17" s="24"/>
      <c r="G17" s="24"/>
    </row>
    <row r="18" spans="1:14" x14ac:dyDescent="0.25">
      <c r="A18" s="29">
        <v>0.58333333333575865</v>
      </c>
      <c r="B18" s="30">
        <v>30899</v>
      </c>
      <c r="C18" s="31">
        <v>31476.800000000003</v>
      </c>
      <c r="D18" s="64">
        <v>1206.0999999999999</v>
      </c>
      <c r="E18" s="66">
        <f t="shared" si="1"/>
        <v>32682.9</v>
      </c>
      <c r="F18" s="24"/>
      <c r="G18" s="24"/>
    </row>
    <row r="19" spans="1:14" x14ac:dyDescent="0.25">
      <c r="A19" s="8">
        <v>0.625</v>
      </c>
      <c r="B19" s="9">
        <v>31089</v>
      </c>
      <c r="C19" s="10">
        <v>31412.200000000004</v>
      </c>
      <c r="D19" s="63">
        <v>1250.8</v>
      </c>
      <c r="E19" s="65">
        <f t="shared" si="1"/>
        <v>32663.000000000004</v>
      </c>
      <c r="F19" s="24"/>
      <c r="G19" s="24"/>
    </row>
    <row r="20" spans="1:14" x14ac:dyDescent="0.25">
      <c r="A20" s="8">
        <v>0.66666666666424135</v>
      </c>
      <c r="B20" s="9">
        <v>31126</v>
      </c>
      <c r="C20" s="10">
        <v>31188.2</v>
      </c>
      <c r="D20" s="63">
        <v>1262</v>
      </c>
      <c r="E20" s="65">
        <f t="shared" si="1"/>
        <v>32450.2</v>
      </c>
      <c r="F20" s="24"/>
      <c r="G20" s="24"/>
    </row>
    <row r="21" spans="1:14" x14ac:dyDescent="0.25">
      <c r="A21" s="8">
        <v>0.70833333333575865</v>
      </c>
      <c r="B21" s="9">
        <v>30734</v>
      </c>
      <c r="C21" s="10">
        <v>30976.7</v>
      </c>
      <c r="D21" s="63">
        <v>1291.3</v>
      </c>
      <c r="E21" s="65">
        <f t="shared" si="1"/>
        <v>32268</v>
      </c>
      <c r="F21" s="24"/>
      <c r="G21" s="24"/>
    </row>
    <row r="22" spans="1:14" x14ac:dyDescent="0.25">
      <c r="A22" s="8">
        <v>0.75</v>
      </c>
      <c r="B22" s="9">
        <v>29671</v>
      </c>
      <c r="C22" s="10">
        <v>30476.399999999998</v>
      </c>
      <c r="D22" s="10"/>
      <c r="E22" s="11">
        <f t="shared" si="1"/>
        <v>30476.399999999998</v>
      </c>
      <c r="F22" s="24" t="str">
        <f t="shared" si="2"/>
        <v/>
      </c>
      <c r="G22" s="24" t="str">
        <f t="shared" si="0"/>
        <v/>
      </c>
    </row>
    <row r="23" spans="1:14" x14ac:dyDescent="0.25">
      <c r="A23" s="8">
        <v>0.79166666666424135</v>
      </c>
      <c r="B23" s="9">
        <v>28484</v>
      </c>
      <c r="C23" s="10">
        <v>29409.500000000004</v>
      </c>
      <c r="D23" s="10"/>
      <c r="E23" s="11">
        <f t="shared" si="1"/>
        <v>29409.500000000004</v>
      </c>
      <c r="F23" s="24" t="str">
        <f t="shared" si="2"/>
        <v/>
      </c>
      <c r="G23" s="24" t="str">
        <f t="shared" si="0"/>
        <v/>
      </c>
    </row>
    <row r="24" spans="1:14" x14ac:dyDescent="0.25">
      <c r="A24" s="8">
        <v>0.83333333333575865</v>
      </c>
      <c r="B24" s="9">
        <v>27986</v>
      </c>
      <c r="C24" s="10">
        <v>28870.2</v>
      </c>
      <c r="D24" s="10"/>
      <c r="E24" s="11">
        <f t="shared" si="1"/>
        <v>28870.2</v>
      </c>
      <c r="F24" s="24" t="str">
        <f t="shared" si="2"/>
        <v/>
      </c>
      <c r="G24" s="24" t="str">
        <f t="shared" si="0"/>
        <v/>
      </c>
    </row>
    <row r="25" spans="1:14" x14ac:dyDescent="0.25">
      <c r="A25" s="8">
        <v>0.875</v>
      </c>
      <c r="B25" s="9">
        <v>27110</v>
      </c>
      <c r="C25" s="10">
        <v>27903.7</v>
      </c>
      <c r="D25" s="10"/>
      <c r="E25" s="11">
        <f t="shared" si="1"/>
        <v>27903.7</v>
      </c>
      <c r="F25" s="24" t="str">
        <f t="shared" si="2"/>
        <v/>
      </c>
      <c r="G25" s="24" t="str">
        <f t="shared" si="0"/>
        <v/>
      </c>
    </row>
    <row r="26" spans="1:14" x14ac:dyDescent="0.25">
      <c r="A26" s="8">
        <v>0.91666666666424135</v>
      </c>
      <c r="B26" s="9">
        <v>25490</v>
      </c>
      <c r="C26" s="10">
        <v>26353.500000000004</v>
      </c>
      <c r="D26" s="10"/>
      <c r="E26" s="11">
        <f t="shared" si="1"/>
        <v>26353.500000000004</v>
      </c>
      <c r="F26" s="24" t="str">
        <f t="shared" si="2"/>
        <v/>
      </c>
      <c r="G26" s="24" t="str">
        <f t="shared" si="0"/>
        <v/>
      </c>
    </row>
    <row r="27" spans="1:14" ht="15.75" thickBot="1" x14ac:dyDescent="0.3">
      <c r="A27" s="12">
        <v>0.95833333333575865</v>
      </c>
      <c r="B27" s="13">
        <v>23689</v>
      </c>
      <c r="C27" s="61">
        <v>24587.7</v>
      </c>
      <c r="D27" s="14"/>
      <c r="E27" s="15">
        <f t="shared" si="1"/>
        <v>24587.7</v>
      </c>
      <c r="F27" s="24" t="str">
        <f t="shared" si="2"/>
        <v/>
      </c>
      <c r="G27" s="24" t="str">
        <f t="shared" si="0"/>
        <v/>
      </c>
    </row>
    <row r="28" spans="1:14" ht="15.75" thickTop="1" x14ac:dyDescent="0.25">
      <c r="C28" s="62"/>
    </row>
    <row r="29" spans="1:14" x14ac:dyDescent="0.25">
      <c r="E29" s="69">
        <f>MAX(E4:E27)</f>
        <v>32682.9</v>
      </c>
      <c r="F29" s="70">
        <f>E29-1200</f>
        <v>31482.9</v>
      </c>
      <c r="G29" s="70">
        <f>E29-2000</f>
        <v>30682.9</v>
      </c>
    </row>
    <row r="30" spans="1:14" x14ac:dyDescent="0.25">
      <c r="E30" s="47" t="s">
        <v>12</v>
      </c>
      <c r="F30" s="47" t="s">
        <v>36</v>
      </c>
      <c r="G30" s="47" t="s">
        <v>37</v>
      </c>
      <c r="L30" s="47"/>
      <c r="M30" s="47"/>
      <c r="N30" s="47"/>
    </row>
  </sheetData>
  <mergeCells count="1">
    <mergeCell ref="B1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E25" sqref="E25"/>
    </sheetView>
  </sheetViews>
  <sheetFormatPr defaultRowHeight="15" x14ac:dyDescent="0.25"/>
  <cols>
    <col min="1" max="1" width="19.7109375" style="16" customWidth="1"/>
    <col min="2" max="7" width="17.140625" customWidth="1"/>
    <col min="8" max="8" width="2.7109375" customWidth="1"/>
    <col min="9" max="12" width="17.140625" customWidth="1"/>
    <col min="13" max="14" width="18.42578125" customWidth="1"/>
  </cols>
  <sheetData>
    <row r="1" spans="1:14" x14ac:dyDescent="0.25">
      <c r="A1" s="1" t="s">
        <v>3</v>
      </c>
      <c r="B1" s="89" t="s">
        <v>17</v>
      </c>
      <c r="C1" s="90"/>
      <c r="D1" s="90"/>
      <c r="E1" s="91"/>
      <c r="F1" s="24"/>
      <c r="G1" s="24"/>
      <c r="H1" s="24"/>
      <c r="I1" s="86" t="s">
        <v>4</v>
      </c>
      <c r="J1" s="87"/>
      <c r="K1" s="87"/>
      <c r="L1" s="88"/>
      <c r="M1" s="24" t="s">
        <v>10</v>
      </c>
      <c r="N1" s="24" t="s">
        <v>11</v>
      </c>
    </row>
    <row r="2" spans="1:14" s="3" customFormat="1" ht="15.75" thickBot="1" x14ac:dyDescent="0.3">
      <c r="A2" s="2">
        <v>43283</v>
      </c>
      <c r="B2" s="92"/>
      <c r="C2" s="81"/>
      <c r="D2" s="81"/>
      <c r="E2" s="93"/>
      <c r="F2" s="24" t="s">
        <v>10</v>
      </c>
      <c r="G2" s="24" t="s">
        <v>11</v>
      </c>
      <c r="H2" s="24"/>
      <c r="I2" s="83" t="s">
        <v>0</v>
      </c>
      <c r="J2" s="84"/>
      <c r="K2" s="84"/>
      <c r="L2" s="85"/>
      <c r="M2" s="28" t="str">
        <f>1200*0.32&amp;" MW"</f>
        <v>384 MW</v>
      </c>
      <c r="N2" s="28" t="str">
        <f>2000*0.32&amp;" MW"</f>
        <v>640 MW</v>
      </c>
    </row>
    <row r="3" spans="1:14" s="3" customFormat="1" ht="45.75" thickTop="1" x14ac:dyDescent="0.25">
      <c r="A3" s="25" t="s">
        <v>5</v>
      </c>
      <c r="B3" s="17" t="s">
        <v>6</v>
      </c>
      <c r="C3" s="6" t="s">
        <v>7</v>
      </c>
      <c r="D3" s="6" t="s">
        <v>8</v>
      </c>
      <c r="E3" s="18" t="s">
        <v>9</v>
      </c>
      <c r="F3" s="24"/>
      <c r="G3" s="24"/>
      <c r="H3" s="24"/>
      <c r="I3" s="17" t="s">
        <v>6</v>
      </c>
      <c r="J3" s="6" t="s">
        <v>7</v>
      </c>
      <c r="K3" s="6" t="s">
        <v>8</v>
      </c>
      <c r="L3" s="18" t="s">
        <v>9</v>
      </c>
      <c r="M3" s="24"/>
      <c r="N3" s="24"/>
    </row>
    <row r="4" spans="1:14" x14ac:dyDescent="0.25">
      <c r="A4" s="26">
        <v>0</v>
      </c>
      <c r="B4" s="19">
        <v>21898</v>
      </c>
      <c r="C4" s="10">
        <v>23037.300000000003</v>
      </c>
      <c r="D4" s="10"/>
      <c r="E4" s="20">
        <v>23037.300000000003</v>
      </c>
      <c r="F4" s="24" t="str">
        <f>IF($E4&gt;F$29,"SCR","")</f>
        <v/>
      </c>
      <c r="G4" s="24" t="str">
        <f t="shared" ref="G4:G27" si="0">IF($E4&gt;G$29,"SCR","")</f>
        <v/>
      </c>
      <c r="H4" s="24"/>
      <c r="I4" s="19">
        <v>7853</v>
      </c>
      <c r="J4" s="10">
        <v>8153.4</v>
      </c>
      <c r="K4" s="10"/>
      <c r="L4" s="20">
        <v>8153.4</v>
      </c>
      <c r="M4" s="24" t="str">
        <f>IF($L4&gt;M$29,"SCR","")</f>
        <v/>
      </c>
      <c r="N4" s="24" t="str">
        <f t="shared" ref="N4:N27" si="1">IF($L4&gt;N$29,"SCR","")</f>
        <v/>
      </c>
    </row>
    <row r="5" spans="1:14" x14ac:dyDescent="0.25">
      <c r="A5" s="26">
        <v>4.1666666664241347E-2</v>
      </c>
      <c r="B5" s="19">
        <v>20786</v>
      </c>
      <c r="C5" s="10">
        <v>21835.3</v>
      </c>
      <c r="D5" s="10"/>
      <c r="E5" s="20">
        <v>21835.3</v>
      </c>
      <c r="F5" s="24" t="str">
        <f t="shared" ref="F5:F27" si="2">IF($E5&gt;F$29,"SCR","")</f>
        <v/>
      </c>
      <c r="G5" s="24" t="str">
        <f t="shared" si="0"/>
        <v/>
      </c>
      <c r="H5" s="24"/>
      <c r="I5" s="19">
        <v>7524</v>
      </c>
      <c r="J5" s="10">
        <v>7824</v>
      </c>
      <c r="K5" s="10"/>
      <c r="L5" s="67">
        <v>7824</v>
      </c>
      <c r="M5" s="24" t="str">
        <f t="shared" ref="M5:M27" si="3">IF($L5&gt;M$29,"SCR","")</f>
        <v/>
      </c>
      <c r="N5" s="24" t="str">
        <f t="shared" si="1"/>
        <v/>
      </c>
    </row>
    <row r="6" spans="1:14" x14ac:dyDescent="0.25">
      <c r="A6" s="26">
        <v>8.3333333335758653E-2</v>
      </c>
      <c r="B6" s="19">
        <v>20092</v>
      </c>
      <c r="C6" s="10">
        <v>20939.799999999996</v>
      </c>
      <c r="D6" s="10"/>
      <c r="E6" s="20">
        <v>20939.799999999996</v>
      </c>
      <c r="F6" s="24" t="str">
        <f t="shared" si="2"/>
        <v/>
      </c>
      <c r="G6" s="24" t="str">
        <f t="shared" si="0"/>
        <v/>
      </c>
      <c r="H6" s="24"/>
      <c r="I6" s="19">
        <v>7305</v>
      </c>
      <c r="J6" s="10">
        <v>7541.4</v>
      </c>
      <c r="K6" s="10"/>
      <c r="L6" s="20">
        <v>7541.4</v>
      </c>
      <c r="M6" s="24" t="str">
        <f t="shared" si="3"/>
        <v/>
      </c>
      <c r="N6" s="24" t="str">
        <f t="shared" si="1"/>
        <v/>
      </c>
    </row>
    <row r="7" spans="1:14" x14ac:dyDescent="0.25">
      <c r="A7" s="26">
        <v>0.125</v>
      </c>
      <c r="B7" s="19">
        <v>19685</v>
      </c>
      <c r="C7" s="10">
        <v>20396.5</v>
      </c>
      <c r="D7" s="10"/>
      <c r="E7" s="20">
        <v>20396.5</v>
      </c>
      <c r="F7" s="24" t="str">
        <f t="shared" si="2"/>
        <v/>
      </c>
      <c r="G7" s="24" t="str">
        <f t="shared" si="0"/>
        <v/>
      </c>
      <c r="H7" s="24"/>
      <c r="I7" s="19">
        <v>7178</v>
      </c>
      <c r="J7" s="10">
        <v>7368.8</v>
      </c>
      <c r="K7" s="10"/>
      <c r="L7" s="20">
        <v>7368.8</v>
      </c>
      <c r="M7" s="24" t="str">
        <f t="shared" si="3"/>
        <v/>
      </c>
      <c r="N7" s="24" t="str">
        <f t="shared" si="1"/>
        <v/>
      </c>
    </row>
    <row r="8" spans="1:14" x14ac:dyDescent="0.25">
      <c r="A8" s="26">
        <v>0.16666666666424135</v>
      </c>
      <c r="B8" s="19">
        <v>19614</v>
      </c>
      <c r="C8" s="10">
        <v>20213.8</v>
      </c>
      <c r="D8" s="10"/>
      <c r="E8" s="20">
        <v>20213.8</v>
      </c>
      <c r="F8" s="24" t="str">
        <f t="shared" si="2"/>
        <v/>
      </c>
      <c r="G8" s="24" t="str">
        <f t="shared" si="0"/>
        <v/>
      </c>
      <c r="H8" s="24"/>
      <c r="I8" s="19">
        <v>7147</v>
      </c>
      <c r="J8" s="10">
        <v>7304.8</v>
      </c>
      <c r="K8" s="10"/>
      <c r="L8" s="20">
        <v>7304.8</v>
      </c>
      <c r="M8" s="24" t="str">
        <f t="shared" si="3"/>
        <v/>
      </c>
      <c r="N8" s="24" t="str">
        <f t="shared" si="1"/>
        <v/>
      </c>
    </row>
    <row r="9" spans="1:14" x14ac:dyDescent="0.25">
      <c r="A9" s="26">
        <v>0.20833333333575865</v>
      </c>
      <c r="B9" s="19">
        <v>20012</v>
      </c>
      <c r="C9" s="10">
        <v>20518.800000000003</v>
      </c>
      <c r="D9" s="10"/>
      <c r="E9" s="20">
        <v>20518.800000000003</v>
      </c>
      <c r="F9" s="24" t="str">
        <f t="shared" si="2"/>
        <v/>
      </c>
      <c r="G9" s="24" t="str">
        <f t="shared" si="0"/>
        <v/>
      </c>
      <c r="H9" s="24"/>
      <c r="I9" s="19">
        <v>7280</v>
      </c>
      <c r="J9" s="10">
        <v>7399</v>
      </c>
      <c r="K9" s="10"/>
      <c r="L9" s="67">
        <v>7399</v>
      </c>
      <c r="M9" s="24" t="str">
        <f t="shared" si="3"/>
        <v/>
      </c>
      <c r="N9" s="24" t="str">
        <f t="shared" si="1"/>
        <v/>
      </c>
    </row>
    <row r="10" spans="1:14" x14ac:dyDescent="0.25">
      <c r="A10" s="26">
        <v>0.25</v>
      </c>
      <c r="B10" s="19">
        <v>21244</v>
      </c>
      <c r="C10" s="10">
        <v>21799.7</v>
      </c>
      <c r="D10" s="10"/>
      <c r="E10" s="20">
        <v>21799.7</v>
      </c>
      <c r="F10" s="24" t="str">
        <f t="shared" si="2"/>
        <v/>
      </c>
      <c r="G10" s="24" t="str">
        <f t="shared" si="0"/>
        <v/>
      </c>
      <c r="H10" s="24"/>
      <c r="I10" s="19">
        <v>7710</v>
      </c>
      <c r="J10" s="10">
        <v>7821.2</v>
      </c>
      <c r="K10" s="10"/>
      <c r="L10" s="20">
        <v>7821.2</v>
      </c>
      <c r="M10" s="24" t="str">
        <f t="shared" si="3"/>
        <v/>
      </c>
      <c r="N10" s="24" t="str">
        <f t="shared" si="1"/>
        <v/>
      </c>
    </row>
    <row r="11" spans="1:14" x14ac:dyDescent="0.25">
      <c r="A11" s="26">
        <v>0.29166666666424135</v>
      </c>
      <c r="B11" s="19">
        <v>23192</v>
      </c>
      <c r="C11" s="10">
        <v>23930.800000000003</v>
      </c>
      <c r="D11" s="10"/>
      <c r="E11" s="20">
        <v>23930.800000000003</v>
      </c>
      <c r="F11" s="24" t="str">
        <f t="shared" si="2"/>
        <v/>
      </c>
      <c r="G11" s="24" t="str">
        <f t="shared" si="0"/>
        <v/>
      </c>
      <c r="H11" s="24"/>
      <c r="I11" s="19">
        <v>8320</v>
      </c>
      <c r="J11" s="10">
        <v>8480.4</v>
      </c>
      <c r="K11" s="10"/>
      <c r="L11" s="20">
        <v>8480.4</v>
      </c>
      <c r="M11" s="24" t="str">
        <f t="shared" si="3"/>
        <v/>
      </c>
      <c r="N11" s="24" t="str">
        <f t="shared" si="1"/>
        <v/>
      </c>
    </row>
    <row r="12" spans="1:14" x14ac:dyDescent="0.25">
      <c r="A12" s="26">
        <v>0.33333333333575865</v>
      </c>
      <c r="B12" s="19">
        <v>24994</v>
      </c>
      <c r="C12" s="10">
        <v>25725.7</v>
      </c>
      <c r="D12" s="10"/>
      <c r="E12" s="20">
        <v>25725.7</v>
      </c>
      <c r="F12" s="24" t="str">
        <f t="shared" si="2"/>
        <v/>
      </c>
      <c r="G12" s="24" t="str">
        <f t="shared" si="0"/>
        <v/>
      </c>
      <c r="H12" s="24"/>
      <c r="I12" s="19">
        <v>8856</v>
      </c>
      <c r="J12" s="10">
        <v>9097.9</v>
      </c>
      <c r="K12" s="10"/>
      <c r="L12" s="20">
        <v>9097.9</v>
      </c>
      <c r="M12" s="24" t="str">
        <f t="shared" si="3"/>
        <v/>
      </c>
      <c r="N12" s="24" t="str">
        <f t="shared" si="1"/>
        <v/>
      </c>
    </row>
    <row r="13" spans="1:14" x14ac:dyDescent="0.25">
      <c r="A13" s="26">
        <v>0.375</v>
      </c>
      <c r="B13" s="19">
        <v>26639</v>
      </c>
      <c r="C13" s="10">
        <v>27469.200000000001</v>
      </c>
      <c r="D13" s="10"/>
      <c r="E13" s="20">
        <v>27469.200000000001</v>
      </c>
      <c r="F13" s="24"/>
      <c r="G13" s="24"/>
      <c r="H13" s="24"/>
      <c r="I13" s="19">
        <v>9285</v>
      </c>
      <c r="J13" s="10">
        <v>9616.5</v>
      </c>
      <c r="K13" s="10"/>
      <c r="L13" s="20">
        <v>9616.5</v>
      </c>
      <c r="M13" s="24" t="str">
        <f t="shared" si="3"/>
        <v/>
      </c>
      <c r="N13" s="24" t="str">
        <f t="shared" si="1"/>
        <v/>
      </c>
    </row>
    <row r="14" spans="1:14" x14ac:dyDescent="0.25">
      <c r="A14" s="26">
        <v>0.41666666666424135</v>
      </c>
      <c r="B14" s="19">
        <v>28117</v>
      </c>
      <c r="C14" s="10">
        <v>28943.399999999994</v>
      </c>
      <c r="D14" s="10">
        <v>0</v>
      </c>
      <c r="E14" s="20">
        <v>28943.399999999994</v>
      </c>
      <c r="F14" s="24"/>
      <c r="G14" s="24"/>
      <c r="H14" s="24"/>
      <c r="I14" s="19">
        <v>9613</v>
      </c>
      <c r="J14" s="10">
        <v>9982.6</v>
      </c>
      <c r="K14" s="10">
        <v>0</v>
      </c>
      <c r="L14" s="20">
        <v>9982.6</v>
      </c>
      <c r="M14" s="24"/>
      <c r="N14" s="24"/>
    </row>
    <row r="15" spans="1:14" x14ac:dyDescent="0.25">
      <c r="A15" s="26">
        <v>0.45833333333575865</v>
      </c>
      <c r="B15" s="19">
        <v>29253</v>
      </c>
      <c r="C15" s="10">
        <v>29982.7</v>
      </c>
      <c r="D15" s="10">
        <v>0</v>
      </c>
      <c r="E15" s="20">
        <v>29982.7</v>
      </c>
      <c r="F15" s="24"/>
      <c r="G15" s="24"/>
      <c r="H15" s="24"/>
      <c r="I15" s="19">
        <v>9831</v>
      </c>
      <c r="J15" s="10">
        <v>10153.6</v>
      </c>
      <c r="K15" s="10">
        <v>0</v>
      </c>
      <c r="L15" s="20">
        <v>10153.6</v>
      </c>
      <c r="M15" s="24"/>
      <c r="N15" s="24"/>
    </row>
    <row r="16" spans="1:14" x14ac:dyDescent="0.25">
      <c r="A16" s="26">
        <v>0.5</v>
      </c>
      <c r="B16" s="19">
        <v>30058</v>
      </c>
      <c r="C16" s="10">
        <v>30628.100000000002</v>
      </c>
      <c r="D16" s="10">
        <v>0</v>
      </c>
      <c r="E16" s="20">
        <v>30628.100000000002</v>
      </c>
      <c r="F16" s="24"/>
      <c r="G16" s="24"/>
      <c r="H16" s="24"/>
      <c r="I16" s="19">
        <v>9979</v>
      </c>
      <c r="J16" s="10">
        <v>10264.4</v>
      </c>
      <c r="K16" s="10">
        <v>0</v>
      </c>
      <c r="L16" s="20">
        <v>10264.4</v>
      </c>
      <c r="M16" s="24"/>
      <c r="N16" s="24"/>
    </row>
    <row r="17" spans="1:14" x14ac:dyDescent="0.25">
      <c r="A17" s="26">
        <v>0.54166666666424135</v>
      </c>
      <c r="B17" s="19">
        <v>30707</v>
      </c>
      <c r="C17" s="10">
        <v>31111.3</v>
      </c>
      <c r="D17" s="63">
        <v>328</v>
      </c>
      <c r="E17" s="67">
        <v>31439.386435573</v>
      </c>
      <c r="F17" s="24"/>
      <c r="G17" s="24"/>
      <c r="H17" s="24"/>
      <c r="I17" s="19">
        <v>10101</v>
      </c>
      <c r="J17" s="10">
        <v>10312.9</v>
      </c>
      <c r="K17" s="63">
        <v>328</v>
      </c>
      <c r="L17" s="67">
        <v>10640.986435573001</v>
      </c>
      <c r="M17" s="24"/>
      <c r="N17" s="24"/>
    </row>
    <row r="18" spans="1:14" x14ac:dyDescent="0.25">
      <c r="A18" s="26">
        <v>0.58333333333575865</v>
      </c>
      <c r="B18" s="19">
        <v>31086</v>
      </c>
      <c r="C18" s="10">
        <v>31289.599999999999</v>
      </c>
      <c r="D18" s="63">
        <v>391.1</v>
      </c>
      <c r="E18" s="67">
        <v>31680.723902733</v>
      </c>
      <c r="F18" s="24"/>
      <c r="G18" s="24"/>
      <c r="H18" s="24"/>
      <c r="I18" s="19">
        <v>10188</v>
      </c>
      <c r="J18" s="10">
        <v>10356.4</v>
      </c>
      <c r="K18" s="63">
        <v>391.1</v>
      </c>
      <c r="L18" s="67">
        <v>10747.523902732999</v>
      </c>
      <c r="M18" s="24"/>
      <c r="N18" s="24"/>
    </row>
    <row r="19" spans="1:14" x14ac:dyDescent="0.25">
      <c r="A19" s="32">
        <v>0.625</v>
      </c>
      <c r="B19" s="19">
        <v>31254</v>
      </c>
      <c r="C19" s="10">
        <v>31292.799999999999</v>
      </c>
      <c r="D19" s="63">
        <v>389.7</v>
      </c>
      <c r="E19" s="68">
        <v>31682.512585588</v>
      </c>
      <c r="F19" s="24"/>
      <c r="G19" s="24"/>
      <c r="H19" s="24"/>
      <c r="I19" s="19">
        <v>10245</v>
      </c>
      <c r="J19" s="10">
        <v>10414.4</v>
      </c>
      <c r="K19" s="63">
        <v>389.7</v>
      </c>
      <c r="L19" s="68">
        <v>10804.112585588</v>
      </c>
      <c r="M19" s="24"/>
      <c r="N19" s="24"/>
    </row>
    <row r="20" spans="1:14" x14ac:dyDescent="0.25">
      <c r="A20" s="26">
        <v>0.66666666666424135</v>
      </c>
      <c r="B20" s="19">
        <v>31288</v>
      </c>
      <c r="C20" s="10">
        <v>31190.699999999997</v>
      </c>
      <c r="D20" s="63">
        <v>403.1</v>
      </c>
      <c r="E20" s="67">
        <v>31593.877753930996</v>
      </c>
      <c r="F20" s="24"/>
      <c r="G20" s="24"/>
      <c r="H20" s="24"/>
      <c r="I20" s="19">
        <v>10251</v>
      </c>
      <c r="J20" s="10">
        <v>10369.6</v>
      </c>
      <c r="K20" s="63">
        <v>403.1</v>
      </c>
      <c r="L20" s="67">
        <v>10772.777753930999</v>
      </c>
      <c r="M20" s="24"/>
      <c r="N20" s="24"/>
    </row>
    <row r="21" spans="1:14" x14ac:dyDescent="0.25">
      <c r="A21" s="26">
        <v>0.70833333333575865</v>
      </c>
      <c r="B21" s="19">
        <v>30981</v>
      </c>
      <c r="C21" s="10">
        <v>31016.5</v>
      </c>
      <c r="D21" s="63">
        <v>455.5</v>
      </c>
      <c r="E21" s="67">
        <v>31472.037394771</v>
      </c>
      <c r="F21" s="24"/>
      <c r="G21" s="24"/>
      <c r="H21" s="24"/>
      <c r="I21" s="19">
        <v>10124</v>
      </c>
      <c r="J21" s="10">
        <v>10281.799999999999</v>
      </c>
      <c r="K21" s="63">
        <v>455.5</v>
      </c>
      <c r="L21" s="67">
        <v>10737.337394770999</v>
      </c>
      <c r="M21" s="24"/>
      <c r="N21" s="24"/>
    </row>
    <row r="22" spans="1:14" x14ac:dyDescent="0.25">
      <c r="A22" s="26">
        <v>0.75</v>
      </c>
      <c r="B22" s="19">
        <v>30158</v>
      </c>
      <c r="C22" s="10">
        <v>30445.100000000006</v>
      </c>
      <c r="D22" s="10">
        <v>0</v>
      </c>
      <c r="E22" s="20">
        <v>30445.100000000006</v>
      </c>
      <c r="F22" s="24"/>
      <c r="G22" s="24"/>
      <c r="H22" s="24"/>
      <c r="I22" s="19">
        <v>9784</v>
      </c>
      <c r="J22" s="10">
        <v>10070.5</v>
      </c>
      <c r="K22" s="10">
        <v>0</v>
      </c>
      <c r="L22" s="20">
        <v>10070.5</v>
      </c>
      <c r="M22" s="24"/>
      <c r="N22" s="24"/>
    </row>
    <row r="23" spans="1:14" x14ac:dyDescent="0.25">
      <c r="A23" s="26">
        <v>0.79166666666424135</v>
      </c>
      <c r="B23" s="19">
        <v>29329</v>
      </c>
      <c r="C23" s="10">
        <v>29654.699999999997</v>
      </c>
      <c r="D23" s="10">
        <v>0</v>
      </c>
      <c r="E23" s="20">
        <v>29654.699999999997</v>
      </c>
      <c r="F23" s="24"/>
      <c r="G23" s="24"/>
      <c r="H23" s="24"/>
      <c r="I23" s="19">
        <v>9549</v>
      </c>
      <c r="J23" s="10">
        <v>9802.5</v>
      </c>
      <c r="K23" s="10">
        <v>0</v>
      </c>
      <c r="L23" s="20">
        <v>9802.5</v>
      </c>
      <c r="M23" s="24"/>
      <c r="N23" s="24"/>
    </row>
    <row r="24" spans="1:14" x14ac:dyDescent="0.25">
      <c r="A24" s="26">
        <v>0.83333333333575865</v>
      </c>
      <c r="B24" s="19">
        <v>28561</v>
      </c>
      <c r="C24" s="10">
        <v>28809.699999999997</v>
      </c>
      <c r="D24" s="10">
        <v>0</v>
      </c>
      <c r="E24" s="20">
        <v>28809.699999999997</v>
      </c>
      <c r="F24" s="24"/>
      <c r="G24" s="24"/>
      <c r="H24" s="24"/>
      <c r="I24" s="19">
        <v>9392</v>
      </c>
      <c r="J24" s="10">
        <v>9611.7999999999993</v>
      </c>
      <c r="K24" s="10">
        <v>0</v>
      </c>
      <c r="L24" s="20">
        <v>9611.7999999999993</v>
      </c>
      <c r="M24" s="24" t="str">
        <f t="shared" si="3"/>
        <v/>
      </c>
      <c r="N24" s="24" t="str">
        <f t="shared" si="1"/>
        <v/>
      </c>
    </row>
    <row r="25" spans="1:14" x14ac:dyDescent="0.25">
      <c r="A25" s="26">
        <v>0.875</v>
      </c>
      <c r="B25" s="19">
        <v>27790</v>
      </c>
      <c r="C25" s="10">
        <v>28161.000000000004</v>
      </c>
      <c r="D25" s="10">
        <v>0</v>
      </c>
      <c r="E25" s="67">
        <v>28161.000000000004</v>
      </c>
      <c r="F25" s="24" t="str">
        <f t="shared" si="2"/>
        <v/>
      </c>
      <c r="G25" s="24" t="str">
        <f t="shared" si="0"/>
        <v/>
      </c>
      <c r="H25" s="24"/>
      <c r="I25" s="19">
        <v>9254</v>
      </c>
      <c r="J25" s="10">
        <v>9496.2000000000007</v>
      </c>
      <c r="K25" s="10">
        <v>0</v>
      </c>
      <c r="L25" s="20">
        <v>9496.2000000000007</v>
      </c>
      <c r="M25" s="24" t="str">
        <f t="shared" si="3"/>
        <v/>
      </c>
      <c r="N25" s="24" t="str">
        <f t="shared" si="1"/>
        <v/>
      </c>
    </row>
    <row r="26" spans="1:14" x14ac:dyDescent="0.25">
      <c r="A26" s="26">
        <v>0.91666666666424135</v>
      </c>
      <c r="B26" s="19">
        <v>26130</v>
      </c>
      <c r="C26" s="10">
        <v>26489.699999999997</v>
      </c>
      <c r="D26" s="10"/>
      <c r="E26" s="20">
        <v>26489.699999999997</v>
      </c>
      <c r="F26" s="24" t="str">
        <f t="shared" si="2"/>
        <v/>
      </c>
      <c r="G26" s="24" t="str">
        <f t="shared" si="0"/>
        <v/>
      </c>
      <c r="H26" s="24"/>
      <c r="I26" s="19">
        <v>8911</v>
      </c>
      <c r="J26" s="10">
        <v>9120</v>
      </c>
      <c r="K26" s="10"/>
      <c r="L26" s="67">
        <v>9120</v>
      </c>
      <c r="M26" s="24" t="str">
        <f t="shared" si="3"/>
        <v/>
      </c>
      <c r="N26" s="24" t="str">
        <f t="shared" si="1"/>
        <v/>
      </c>
    </row>
    <row r="27" spans="1:14" ht="15.75" thickBot="1" x14ac:dyDescent="0.3">
      <c r="A27" s="27">
        <v>0.95833333333575865</v>
      </c>
      <c r="B27" s="21">
        <v>24112</v>
      </c>
      <c r="C27" s="22">
        <v>24519.299999999996</v>
      </c>
      <c r="D27" s="22"/>
      <c r="E27" s="23">
        <v>24519.299999999996</v>
      </c>
      <c r="F27" s="24" t="str">
        <f t="shared" si="2"/>
        <v/>
      </c>
      <c r="G27" s="24" t="str">
        <f t="shared" si="0"/>
        <v/>
      </c>
      <c r="H27" s="24"/>
      <c r="I27" s="21">
        <v>8396</v>
      </c>
      <c r="J27" s="22">
        <v>8655.2999999999993</v>
      </c>
      <c r="K27" s="22"/>
      <c r="L27" s="23">
        <v>8655.2999999999993</v>
      </c>
      <c r="M27" s="24" t="str">
        <f t="shared" si="3"/>
        <v/>
      </c>
      <c r="N27" s="24" t="str">
        <f t="shared" si="1"/>
        <v/>
      </c>
    </row>
    <row r="28" spans="1:14" ht="15.75" thickTop="1" x14ac:dyDescent="0.25">
      <c r="F28" s="24"/>
      <c r="G28" s="24"/>
      <c r="H28" s="24"/>
      <c r="M28" s="24"/>
      <c r="N28" s="24"/>
    </row>
    <row r="29" spans="1:14" x14ac:dyDescent="0.25">
      <c r="E29" s="69">
        <f>MAX(E4:E27)</f>
        <v>31682.512585588</v>
      </c>
      <c r="F29" s="70">
        <f>E29-1200</f>
        <v>30482.512585588</v>
      </c>
      <c r="G29" s="70">
        <f>E29-2000</f>
        <v>29682.512585588</v>
      </c>
      <c r="H29" s="70"/>
      <c r="I29" s="71"/>
      <c r="J29" s="71"/>
      <c r="K29" s="71"/>
      <c r="L29" s="69">
        <f>MAX(L4:L27)</f>
        <v>10804.112585588</v>
      </c>
      <c r="M29" s="70">
        <f>L29-384</f>
        <v>10420.112585588</v>
      </c>
      <c r="N29" s="70">
        <f>L29-640</f>
        <v>10164.112585588</v>
      </c>
    </row>
    <row r="30" spans="1:14" x14ac:dyDescent="0.25">
      <c r="E30" s="47" t="s">
        <v>12</v>
      </c>
      <c r="F30" s="47" t="s">
        <v>36</v>
      </c>
      <c r="G30" s="47" t="s">
        <v>37</v>
      </c>
      <c r="L30" s="47" t="s">
        <v>12</v>
      </c>
      <c r="M30" s="47" t="s">
        <v>36</v>
      </c>
      <c r="N30" s="47" t="s">
        <v>37</v>
      </c>
    </row>
    <row r="31" spans="1:14" x14ac:dyDescent="0.25">
      <c r="F31" s="24"/>
      <c r="G31" s="24"/>
      <c r="H31" s="24"/>
    </row>
    <row r="32" spans="1:14" x14ac:dyDescent="0.25">
      <c r="F32" s="24"/>
      <c r="G32" s="24"/>
      <c r="H32" s="24"/>
    </row>
  </sheetData>
  <mergeCells count="3">
    <mergeCell ref="I2:L2"/>
    <mergeCell ref="I1:L1"/>
    <mergeCell ref="B1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L25" sqref="L25"/>
    </sheetView>
  </sheetViews>
  <sheetFormatPr defaultRowHeight="15" x14ac:dyDescent="0.25"/>
  <cols>
    <col min="1" max="1" width="19.7109375" style="16" customWidth="1"/>
    <col min="2" max="7" width="17.140625" customWidth="1"/>
    <col min="8" max="8" width="4" customWidth="1"/>
    <col min="9" max="12" width="17.140625" customWidth="1"/>
    <col min="13" max="14" width="19.140625" customWidth="1"/>
  </cols>
  <sheetData>
    <row r="1" spans="1:14" x14ac:dyDescent="0.25">
      <c r="A1" s="1" t="s">
        <v>3</v>
      </c>
      <c r="B1" s="89" t="s">
        <v>17</v>
      </c>
      <c r="C1" s="90"/>
      <c r="D1" s="90"/>
      <c r="E1" s="91"/>
      <c r="I1" s="86" t="s">
        <v>4</v>
      </c>
      <c r="J1" s="87"/>
      <c r="K1" s="87"/>
      <c r="L1" s="88"/>
      <c r="M1" s="24" t="s">
        <v>10</v>
      </c>
      <c r="N1" s="24" t="s">
        <v>11</v>
      </c>
    </row>
    <row r="2" spans="1:14" s="3" customFormat="1" ht="15.75" thickBot="1" x14ac:dyDescent="0.3">
      <c r="A2" s="2">
        <v>43340</v>
      </c>
      <c r="B2" s="92"/>
      <c r="C2" s="81"/>
      <c r="D2" s="81"/>
      <c r="E2" s="93"/>
      <c r="F2" s="24" t="s">
        <v>10</v>
      </c>
      <c r="G2" s="24" t="s">
        <v>11</v>
      </c>
      <c r="H2"/>
      <c r="I2" s="83" t="s">
        <v>0</v>
      </c>
      <c r="J2" s="84"/>
      <c r="K2" s="84"/>
      <c r="L2" s="85"/>
      <c r="M2" s="28" t="str">
        <f>1200*0.32&amp;" MW"</f>
        <v>384 MW</v>
      </c>
      <c r="N2" s="28" t="str">
        <f>2000*0.32&amp;" MW"</f>
        <v>640 MW</v>
      </c>
    </row>
    <row r="3" spans="1:14" s="3" customFormat="1" ht="60.75" thickTop="1" x14ac:dyDescent="0.25">
      <c r="A3" s="4" t="s">
        <v>5</v>
      </c>
      <c r="B3" s="5" t="s">
        <v>6</v>
      </c>
      <c r="C3" s="6" t="s">
        <v>7</v>
      </c>
      <c r="D3" s="6" t="s">
        <v>8</v>
      </c>
      <c r="E3" s="7" t="s">
        <v>9</v>
      </c>
      <c r="F3" s="24"/>
      <c r="G3" s="24"/>
      <c r="H3"/>
      <c r="I3" s="17" t="s">
        <v>6</v>
      </c>
      <c r="J3" s="6" t="s">
        <v>7</v>
      </c>
      <c r="K3" s="6" t="s">
        <v>8</v>
      </c>
      <c r="L3" s="18" t="s">
        <v>9</v>
      </c>
      <c r="M3" s="24"/>
      <c r="N3" s="24"/>
    </row>
    <row r="4" spans="1:14" x14ac:dyDescent="0.25">
      <c r="A4" s="8">
        <v>0</v>
      </c>
      <c r="B4" s="9">
        <v>18557</v>
      </c>
      <c r="C4" s="10">
        <v>21424.799999999999</v>
      </c>
      <c r="D4" s="10"/>
      <c r="E4" s="11">
        <f>C4+D4</f>
        <v>21424.799999999999</v>
      </c>
      <c r="F4" s="24" t="str">
        <f>IF($E4&gt;F$29,"SCR","")</f>
        <v/>
      </c>
      <c r="G4" s="24" t="str">
        <f t="shared" ref="G4:G27" si="0">IF($E4&gt;G$29,"SCR","")</f>
        <v/>
      </c>
      <c r="I4" s="19">
        <v>6792</v>
      </c>
      <c r="J4" s="10">
        <v>7682.1</v>
      </c>
      <c r="K4" s="10"/>
      <c r="L4" s="20">
        <f>J4+K4</f>
        <v>7682.1</v>
      </c>
      <c r="M4" s="24" t="str">
        <f>IF($L4&gt;M$29,"SCR","")</f>
        <v/>
      </c>
      <c r="N4" s="24" t="str">
        <f t="shared" ref="N4:N27" si="1">IF($L4&gt;N$29,"SCR","")</f>
        <v/>
      </c>
    </row>
    <row r="5" spans="1:14" x14ac:dyDescent="0.25">
      <c r="A5" s="8">
        <v>4.1666666664241347E-2</v>
      </c>
      <c r="B5" s="9">
        <v>17554</v>
      </c>
      <c r="C5" s="10">
        <v>20434.5</v>
      </c>
      <c r="D5" s="10"/>
      <c r="E5" s="11">
        <f t="shared" ref="E5:E27" si="2">C5+D5</f>
        <v>20434.5</v>
      </c>
      <c r="F5" s="24" t="str">
        <f t="shared" ref="F5:F27" si="3">IF($E5&gt;F$29,"SCR","")</f>
        <v/>
      </c>
      <c r="G5" s="24" t="str">
        <f t="shared" si="0"/>
        <v/>
      </c>
      <c r="I5" s="19">
        <v>6478</v>
      </c>
      <c r="J5" s="10">
        <v>7345.4</v>
      </c>
      <c r="K5" s="10"/>
      <c r="L5" s="20">
        <f t="shared" ref="L5:L27" si="4">J5+K5</f>
        <v>7345.4</v>
      </c>
      <c r="M5" s="24" t="str">
        <f t="shared" ref="M5:M27" si="5">IF($L5&gt;M$29,"SCR","")</f>
        <v/>
      </c>
      <c r="N5" s="24" t="str">
        <f t="shared" si="1"/>
        <v/>
      </c>
    </row>
    <row r="6" spans="1:14" x14ac:dyDescent="0.25">
      <c r="A6" s="8">
        <v>8.3333333335758653E-2</v>
      </c>
      <c r="B6" s="9">
        <v>16821</v>
      </c>
      <c r="C6" s="10">
        <v>19787.600000000006</v>
      </c>
      <c r="D6" s="10"/>
      <c r="E6" s="11">
        <f t="shared" si="2"/>
        <v>19787.600000000006</v>
      </c>
      <c r="F6" s="24" t="str">
        <f t="shared" si="3"/>
        <v/>
      </c>
      <c r="G6" s="24" t="str">
        <f t="shared" si="0"/>
        <v/>
      </c>
      <c r="I6" s="19">
        <v>6238</v>
      </c>
      <c r="J6" s="10">
        <v>7103.1</v>
      </c>
      <c r="K6" s="10"/>
      <c r="L6" s="20">
        <f t="shared" si="4"/>
        <v>7103.1</v>
      </c>
      <c r="M6" s="24" t="str">
        <f t="shared" si="5"/>
        <v/>
      </c>
      <c r="N6" s="24" t="str">
        <f t="shared" si="1"/>
        <v/>
      </c>
    </row>
    <row r="7" spans="1:14" x14ac:dyDescent="0.25">
      <c r="A7" s="8">
        <v>0.125</v>
      </c>
      <c r="B7" s="9">
        <v>16329</v>
      </c>
      <c r="C7" s="10">
        <v>19412.7</v>
      </c>
      <c r="D7" s="10"/>
      <c r="E7" s="11">
        <f t="shared" si="2"/>
        <v>19412.7</v>
      </c>
      <c r="F7" s="24" t="str">
        <f t="shared" si="3"/>
        <v/>
      </c>
      <c r="G7" s="24" t="str">
        <f t="shared" si="0"/>
        <v/>
      </c>
      <c r="I7" s="19">
        <v>6077</v>
      </c>
      <c r="J7" s="10">
        <v>6958.8</v>
      </c>
      <c r="K7" s="10"/>
      <c r="L7" s="20">
        <f t="shared" si="4"/>
        <v>6958.8</v>
      </c>
      <c r="M7" s="24" t="str">
        <f t="shared" si="5"/>
        <v/>
      </c>
      <c r="N7" s="24" t="str">
        <f t="shared" si="1"/>
        <v/>
      </c>
    </row>
    <row r="8" spans="1:14" x14ac:dyDescent="0.25">
      <c r="A8" s="8">
        <v>0.16666666666424135</v>
      </c>
      <c r="B8" s="9">
        <v>16078</v>
      </c>
      <c r="C8" s="10">
        <v>19408.900000000001</v>
      </c>
      <c r="D8" s="10"/>
      <c r="E8" s="11">
        <f t="shared" si="2"/>
        <v>19408.900000000001</v>
      </c>
      <c r="F8" s="24" t="str">
        <f t="shared" si="3"/>
        <v/>
      </c>
      <c r="G8" s="24" t="str">
        <f t="shared" si="0"/>
        <v/>
      </c>
      <c r="I8" s="19">
        <v>5988</v>
      </c>
      <c r="J8" s="10">
        <v>6957.6</v>
      </c>
      <c r="K8" s="10"/>
      <c r="L8" s="20">
        <f t="shared" si="4"/>
        <v>6957.6</v>
      </c>
      <c r="M8" s="24" t="str">
        <f t="shared" si="5"/>
        <v/>
      </c>
      <c r="N8" s="24" t="str">
        <f t="shared" si="1"/>
        <v/>
      </c>
    </row>
    <row r="9" spans="1:14" x14ac:dyDescent="0.25">
      <c r="A9" s="8">
        <v>0.20833333333575865</v>
      </c>
      <c r="B9" s="9">
        <v>16081</v>
      </c>
      <c r="C9" s="10">
        <v>20106.399999999998</v>
      </c>
      <c r="D9" s="10"/>
      <c r="E9" s="11">
        <f t="shared" si="2"/>
        <v>20106.399999999998</v>
      </c>
      <c r="F9" s="24" t="str">
        <f t="shared" si="3"/>
        <v/>
      </c>
      <c r="G9" s="24" t="str">
        <f t="shared" si="0"/>
        <v/>
      </c>
      <c r="I9" s="19">
        <v>5979</v>
      </c>
      <c r="J9" s="10">
        <v>7190.6</v>
      </c>
      <c r="K9" s="10"/>
      <c r="L9" s="20">
        <f t="shared" si="4"/>
        <v>7190.6</v>
      </c>
      <c r="M9" s="24" t="str">
        <f t="shared" si="5"/>
        <v/>
      </c>
      <c r="N9" s="24" t="str">
        <f t="shared" si="1"/>
        <v/>
      </c>
    </row>
    <row r="10" spans="1:14" x14ac:dyDescent="0.25">
      <c r="A10" s="8">
        <v>0.25</v>
      </c>
      <c r="B10" s="9">
        <v>16180</v>
      </c>
      <c r="C10" s="10">
        <v>21398.3</v>
      </c>
      <c r="D10" s="10"/>
      <c r="E10" s="11">
        <f t="shared" si="2"/>
        <v>21398.3</v>
      </c>
      <c r="F10" s="24" t="str">
        <f t="shared" si="3"/>
        <v/>
      </c>
      <c r="G10" s="24" t="str">
        <f t="shared" si="0"/>
        <v/>
      </c>
      <c r="I10" s="19">
        <v>6017</v>
      </c>
      <c r="J10" s="10">
        <v>7670</v>
      </c>
      <c r="K10" s="10"/>
      <c r="L10" s="67">
        <f t="shared" si="4"/>
        <v>7670</v>
      </c>
      <c r="M10" s="24" t="str">
        <f t="shared" si="5"/>
        <v/>
      </c>
      <c r="N10" s="24" t="str">
        <f t="shared" si="1"/>
        <v/>
      </c>
    </row>
    <row r="11" spans="1:14" x14ac:dyDescent="0.25">
      <c r="A11" s="8">
        <v>0.29166666666424135</v>
      </c>
      <c r="B11" s="9">
        <v>16802</v>
      </c>
      <c r="C11" s="10">
        <v>22999.200000000001</v>
      </c>
      <c r="D11" s="10"/>
      <c r="E11" s="11">
        <f t="shared" si="2"/>
        <v>22999.200000000001</v>
      </c>
      <c r="F11" s="24" t="str">
        <f t="shared" si="3"/>
        <v/>
      </c>
      <c r="G11" s="24" t="str">
        <f t="shared" si="0"/>
        <v/>
      </c>
      <c r="I11" s="19">
        <v>6219</v>
      </c>
      <c r="J11" s="10">
        <v>8279.5</v>
      </c>
      <c r="K11" s="10"/>
      <c r="L11" s="20">
        <f t="shared" si="4"/>
        <v>8279.5</v>
      </c>
      <c r="M11" s="24" t="str">
        <f t="shared" si="5"/>
        <v/>
      </c>
      <c r="N11" s="24" t="str">
        <f t="shared" si="1"/>
        <v/>
      </c>
    </row>
    <row r="12" spans="1:14" x14ac:dyDescent="0.25">
      <c r="A12" s="8">
        <v>0.33333333333575865</v>
      </c>
      <c r="B12" s="9">
        <v>18245</v>
      </c>
      <c r="C12" s="10">
        <v>24852.6</v>
      </c>
      <c r="D12" s="10"/>
      <c r="E12" s="11">
        <f t="shared" si="2"/>
        <v>24852.6</v>
      </c>
      <c r="F12" s="24" t="str">
        <f t="shared" si="3"/>
        <v/>
      </c>
      <c r="G12" s="24" t="str">
        <f t="shared" si="0"/>
        <v/>
      </c>
      <c r="I12" s="19">
        <v>6591</v>
      </c>
      <c r="J12" s="10">
        <v>8883</v>
      </c>
      <c r="K12" s="10"/>
      <c r="L12" s="67">
        <f t="shared" si="4"/>
        <v>8883</v>
      </c>
      <c r="M12" s="24" t="str">
        <f t="shared" si="5"/>
        <v/>
      </c>
      <c r="N12" s="24" t="str">
        <f t="shared" si="1"/>
        <v/>
      </c>
    </row>
    <row r="13" spans="1:14" x14ac:dyDescent="0.25">
      <c r="A13" s="8">
        <v>0.375</v>
      </c>
      <c r="B13" s="9">
        <v>19841</v>
      </c>
      <c r="C13" s="10">
        <v>26548.9</v>
      </c>
      <c r="D13" s="10"/>
      <c r="E13" s="11">
        <f t="shared" si="2"/>
        <v>26548.9</v>
      </c>
      <c r="F13" s="24" t="str">
        <f t="shared" si="3"/>
        <v/>
      </c>
      <c r="G13" s="24" t="str">
        <f t="shared" si="0"/>
        <v/>
      </c>
      <c r="I13" s="19">
        <v>7032</v>
      </c>
      <c r="J13" s="10">
        <v>9405.1</v>
      </c>
      <c r="K13" s="10"/>
      <c r="L13" s="20">
        <f t="shared" si="4"/>
        <v>9405.1</v>
      </c>
      <c r="M13" s="24" t="str">
        <f t="shared" si="5"/>
        <v/>
      </c>
      <c r="N13" s="24" t="str">
        <f t="shared" si="1"/>
        <v/>
      </c>
    </row>
    <row r="14" spans="1:14" x14ac:dyDescent="0.25">
      <c r="A14" s="8">
        <v>0.41666666666424135</v>
      </c>
      <c r="B14" s="9">
        <v>21312</v>
      </c>
      <c r="C14" s="10">
        <v>28103.799999999996</v>
      </c>
      <c r="D14" s="10">
        <v>0</v>
      </c>
      <c r="E14" s="11">
        <f t="shared" si="2"/>
        <v>28103.799999999996</v>
      </c>
      <c r="F14" s="24" t="str">
        <f t="shared" si="3"/>
        <v/>
      </c>
      <c r="G14" s="24" t="str">
        <f t="shared" si="0"/>
        <v/>
      </c>
      <c r="I14" s="19">
        <v>7460</v>
      </c>
      <c r="J14" s="10">
        <v>9816.2999999999993</v>
      </c>
      <c r="K14" s="10">
        <v>0</v>
      </c>
      <c r="L14" s="20">
        <f t="shared" si="4"/>
        <v>9816.2999999999993</v>
      </c>
      <c r="M14" s="24"/>
      <c r="N14" s="24"/>
    </row>
    <row r="15" spans="1:14" x14ac:dyDescent="0.25">
      <c r="A15" s="8">
        <v>0.45833333333575865</v>
      </c>
      <c r="B15" s="9">
        <v>22389</v>
      </c>
      <c r="C15" s="10">
        <v>29330.7</v>
      </c>
      <c r="D15" s="10">
        <v>0</v>
      </c>
      <c r="E15" s="11">
        <f t="shared" si="2"/>
        <v>29330.7</v>
      </c>
      <c r="F15" s="24" t="str">
        <f t="shared" si="3"/>
        <v/>
      </c>
      <c r="G15" s="24" t="str">
        <f t="shared" si="0"/>
        <v/>
      </c>
      <c r="I15" s="19">
        <v>7707</v>
      </c>
      <c r="J15" s="10">
        <v>10059.4</v>
      </c>
      <c r="K15" s="10">
        <v>0</v>
      </c>
      <c r="L15" s="20">
        <f t="shared" si="4"/>
        <v>10059.4</v>
      </c>
      <c r="M15" s="24"/>
      <c r="N15" s="24"/>
    </row>
    <row r="16" spans="1:14" x14ac:dyDescent="0.25">
      <c r="A16" s="8">
        <v>0.5</v>
      </c>
      <c r="B16" s="9">
        <v>23153</v>
      </c>
      <c r="C16" s="10">
        <v>30250.7</v>
      </c>
      <c r="D16" s="63">
        <v>369</v>
      </c>
      <c r="E16" s="65">
        <f t="shared" si="2"/>
        <v>30619.7</v>
      </c>
      <c r="F16" s="24"/>
      <c r="G16" s="24"/>
      <c r="I16" s="19">
        <v>7807</v>
      </c>
      <c r="J16" s="10">
        <v>10278</v>
      </c>
      <c r="K16" s="63">
        <v>369</v>
      </c>
      <c r="L16" s="67">
        <f t="shared" si="4"/>
        <v>10647</v>
      </c>
      <c r="M16" s="24"/>
      <c r="N16" s="24"/>
    </row>
    <row r="17" spans="1:14" x14ac:dyDescent="0.25">
      <c r="A17" s="8">
        <v>0.54166666666424135</v>
      </c>
      <c r="B17" s="9">
        <v>23670</v>
      </c>
      <c r="C17" s="10">
        <v>30977.500000000004</v>
      </c>
      <c r="D17" s="63">
        <v>412.1</v>
      </c>
      <c r="E17" s="65">
        <f t="shared" si="2"/>
        <v>31389.600000000002</v>
      </c>
      <c r="F17" s="24"/>
      <c r="G17" s="24"/>
      <c r="I17" s="19">
        <v>7863</v>
      </c>
      <c r="J17" s="10">
        <v>10426.1</v>
      </c>
      <c r="K17" s="63">
        <v>412.1</v>
      </c>
      <c r="L17" s="67">
        <f t="shared" si="4"/>
        <v>10838.2</v>
      </c>
      <c r="M17" s="24"/>
      <c r="N17" s="24"/>
    </row>
    <row r="18" spans="1:14" x14ac:dyDescent="0.25">
      <c r="A18" s="8">
        <v>0.58333333333575865</v>
      </c>
      <c r="B18" s="9">
        <v>24033</v>
      </c>
      <c r="C18" s="10">
        <v>31232.700000000004</v>
      </c>
      <c r="D18" s="63">
        <v>495.5</v>
      </c>
      <c r="E18" s="65">
        <f t="shared" si="2"/>
        <v>31728.200000000004</v>
      </c>
      <c r="F18" s="24"/>
      <c r="G18" s="24"/>
      <c r="I18" s="19">
        <v>7904</v>
      </c>
      <c r="J18" s="10">
        <v>10448.5</v>
      </c>
      <c r="K18" s="63">
        <v>495.5</v>
      </c>
      <c r="L18" s="67">
        <f t="shared" si="4"/>
        <v>10944</v>
      </c>
      <c r="M18" s="24"/>
      <c r="N18" s="24"/>
    </row>
    <row r="19" spans="1:14" x14ac:dyDescent="0.25">
      <c r="A19" s="8">
        <v>0.625</v>
      </c>
      <c r="B19" s="9">
        <v>24365</v>
      </c>
      <c r="C19" s="10">
        <v>31540.999999999996</v>
      </c>
      <c r="D19" s="63">
        <v>496.7</v>
      </c>
      <c r="E19" s="65">
        <f t="shared" si="2"/>
        <v>32037.699999999997</v>
      </c>
      <c r="F19" s="24"/>
      <c r="G19" s="24"/>
      <c r="I19" s="19">
        <v>7950</v>
      </c>
      <c r="J19" s="10">
        <v>10558.8</v>
      </c>
      <c r="K19" s="63">
        <v>496.7</v>
      </c>
      <c r="L19" s="67">
        <f t="shared" si="4"/>
        <v>11055.5</v>
      </c>
      <c r="M19" s="24"/>
      <c r="N19" s="24"/>
    </row>
    <row r="20" spans="1:14" x14ac:dyDescent="0.25">
      <c r="A20" s="29">
        <v>0.66666666666424135</v>
      </c>
      <c r="B20" s="30">
        <v>24696</v>
      </c>
      <c r="C20" s="31">
        <v>31824.499999999996</v>
      </c>
      <c r="D20" s="64">
        <v>475.4</v>
      </c>
      <c r="E20" s="66">
        <f t="shared" si="2"/>
        <v>32299.899999999998</v>
      </c>
      <c r="F20" s="24"/>
      <c r="G20" s="24"/>
      <c r="I20" s="19">
        <v>8030</v>
      </c>
      <c r="J20" s="10">
        <v>10673.9</v>
      </c>
      <c r="K20" s="63">
        <v>475.4</v>
      </c>
      <c r="L20" s="68">
        <f t="shared" si="4"/>
        <v>11149.3</v>
      </c>
      <c r="M20" s="24"/>
      <c r="N20" s="24"/>
    </row>
    <row r="21" spans="1:14" x14ac:dyDescent="0.25">
      <c r="A21" s="8">
        <v>0.70833333333575865</v>
      </c>
      <c r="B21" s="9">
        <v>24736</v>
      </c>
      <c r="C21" s="10">
        <v>31766.300000000003</v>
      </c>
      <c r="D21" s="63">
        <v>514.20000000000005</v>
      </c>
      <c r="E21" s="65">
        <f t="shared" si="2"/>
        <v>32280.500000000004</v>
      </c>
      <c r="F21" s="24"/>
      <c r="G21" s="24"/>
      <c r="I21" s="19">
        <v>8055</v>
      </c>
      <c r="J21" s="10">
        <v>10665</v>
      </c>
      <c r="K21" s="63">
        <v>514.20000000000005</v>
      </c>
      <c r="L21" s="67">
        <f t="shared" si="4"/>
        <v>11179.2</v>
      </c>
      <c r="M21" s="24"/>
      <c r="N21" s="24"/>
    </row>
    <row r="22" spans="1:14" x14ac:dyDescent="0.25">
      <c r="A22" s="8">
        <v>0.75</v>
      </c>
      <c r="B22" s="9">
        <v>24312</v>
      </c>
      <c r="C22" s="10">
        <v>31386.399999999998</v>
      </c>
      <c r="D22" s="10">
        <v>0</v>
      </c>
      <c r="E22" s="11">
        <f t="shared" si="2"/>
        <v>31386.399999999998</v>
      </c>
      <c r="F22" s="24"/>
      <c r="G22" s="24"/>
      <c r="I22" s="19">
        <v>8000</v>
      </c>
      <c r="J22" s="10">
        <v>10482.200000000001</v>
      </c>
      <c r="K22" s="10">
        <v>0</v>
      </c>
      <c r="L22" s="20">
        <f t="shared" si="4"/>
        <v>10482.200000000001</v>
      </c>
      <c r="M22" s="24"/>
      <c r="N22" s="24"/>
    </row>
    <row r="23" spans="1:14" x14ac:dyDescent="0.25">
      <c r="A23" s="8">
        <v>0.79166666666424135</v>
      </c>
      <c r="B23" s="9">
        <v>23841</v>
      </c>
      <c r="C23" s="10">
        <v>30678.000000000004</v>
      </c>
      <c r="D23" s="10">
        <v>0</v>
      </c>
      <c r="E23" s="65">
        <f t="shared" si="2"/>
        <v>30678.000000000004</v>
      </c>
      <c r="F23" s="24"/>
      <c r="G23" s="24"/>
      <c r="I23" s="19">
        <v>7927</v>
      </c>
      <c r="J23" s="10">
        <v>10302.200000000001</v>
      </c>
      <c r="K23" s="10">
        <v>0</v>
      </c>
      <c r="L23" s="20">
        <f t="shared" si="4"/>
        <v>10302.200000000001</v>
      </c>
      <c r="M23" s="24"/>
      <c r="N23" s="24"/>
    </row>
    <row r="24" spans="1:14" x14ac:dyDescent="0.25">
      <c r="A24" s="8">
        <v>0.83333333333575865</v>
      </c>
      <c r="B24" s="9">
        <v>23692</v>
      </c>
      <c r="C24" s="10">
        <v>30237.200000000001</v>
      </c>
      <c r="D24" s="10">
        <v>0</v>
      </c>
      <c r="E24" s="11">
        <f t="shared" si="2"/>
        <v>30237.200000000001</v>
      </c>
      <c r="F24" s="24"/>
      <c r="G24" s="24"/>
      <c r="I24" s="19">
        <v>7913</v>
      </c>
      <c r="J24" s="10">
        <v>10217.1</v>
      </c>
      <c r="K24" s="10">
        <v>0</v>
      </c>
      <c r="L24" s="20">
        <f t="shared" si="4"/>
        <v>10217.1</v>
      </c>
      <c r="M24" s="24"/>
      <c r="N24" s="24"/>
    </row>
    <row r="25" spans="1:14" x14ac:dyDescent="0.25">
      <c r="A25" s="8">
        <v>0.875</v>
      </c>
      <c r="B25" s="9">
        <v>22975</v>
      </c>
      <c r="C25" s="10">
        <v>28913.7</v>
      </c>
      <c r="D25" s="10">
        <v>0</v>
      </c>
      <c r="E25" s="11">
        <f t="shared" si="2"/>
        <v>28913.7</v>
      </c>
      <c r="F25" s="24"/>
      <c r="G25" s="24"/>
      <c r="I25" s="19">
        <v>7842</v>
      </c>
      <c r="J25" s="10">
        <v>9992.7999999999993</v>
      </c>
      <c r="K25" s="10">
        <v>0</v>
      </c>
      <c r="L25" s="67">
        <f t="shared" si="4"/>
        <v>9992.7999999999993</v>
      </c>
      <c r="M25" s="24"/>
      <c r="N25" s="24"/>
    </row>
    <row r="26" spans="1:14" x14ac:dyDescent="0.25">
      <c r="A26" s="8">
        <v>0.91666666666424135</v>
      </c>
      <c r="B26" s="9">
        <v>21644</v>
      </c>
      <c r="C26" s="10">
        <v>27008.6</v>
      </c>
      <c r="D26" s="10"/>
      <c r="E26" s="11">
        <f t="shared" si="2"/>
        <v>27008.6</v>
      </c>
      <c r="F26" s="24"/>
      <c r="G26" s="24"/>
      <c r="I26" s="19">
        <v>7602</v>
      </c>
      <c r="J26" s="10">
        <v>9537.6</v>
      </c>
      <c r="K26" s="10"/>
      <c r="L26" s="20">
        <f t="shared" si="4"/>
        <v>9537.6</v>
      </c>
      <c r="M26" s="24" t="str">
        <f t="shared" si="5"/>
        <v/>
      </c>
      <c r="N26" s="24" t="str">
        <f t="shared" si="1"/>
        <v/>
      </c>
    </row>
    <row r="27" spans="1:14" ht="15.75" thickBot="1" x14ac:dyDescent="0.3">
      <c r="A27" s="12">
        <v>0.95833333333575865</v>
      </c>
      <c r="B27" s="13">
        <v>20143</v>
      </c>
      <c r="C27" s="14">
        <v>25007.699999999997</v>
      </c>
      <c r="D27" s="14"/>
      <c r="E27" s="15">
        <f t="shared" si="2"/>
        <v>25007.699999999997</v>
      </c>
      <c r="F27" s="24" t="str">
        <f t="shared" si="3"/>
        <v/>
      </c>
      <c r="G27" s="24" t="str">
        <f t="shared" si="0"/>
        <v/>
      </c>
      <c r="I27" s="21">
        <v>7260</v>
      </c>
      <c r="J27" s="22">
        <v>8987.5</v>
      </c>
      <c r="K27" s="22"/>
      <c r="L27" s="23">
        <f t="shared" si="4"/>
        <v>8987.5</v>
      </c>
      <c r="M27" s="24" t="str">
        <f t="shared" si="5"/>
        <v/>
      </c>
      <c r="N27" s="24" t="str">
        <f t="shared" si="1"/>
        <v/>
      </c>
    </row>
    <row r="28" spans="1:14" ht="15.75" thickTop="1" x14ac:dyDescent="0.25"/>
    <row r="29" spans="1:14" x14ac:dyDescent="0.25">
      <c r="E29" s="69">
        <f>MAX(E4:E27)</f>
        <v>32299.899999999998</v>
      </c>
      <c r="F29" s="70">
        <f>E29-1200</f>
        <v>31099.899999999998</v>
      </c>
      <c r="G29" s="70">
        <f>E29-2000</f>
        <v>30299.899999999998</v>
      </c>
      <c r="L29" s="69">
        <f>MAX(L4:L27)</f>
        <v>11179.2</v>
      </c>
      <c r="M29" s="70">
        <f>L29-384</f>
        <v>10795.2</v>
      </c>
      <c r="N29" s="70">
        <f>L29-640</f>
        <v>10539.2</v>
      </c>
    </row>
    <row r="30" spans="1:14" x14ac:dyDescent="0.25">
      <c r="E30" s="47" t="s">
        <v>12</v>
      </c>
      <c r="F30" s="47" t="s">
        <v>36</v>
      </c>
      <c r="G30" s="47" t="s">
        <v>37</v>
      </c>
      <c r="L30" s="47" t="s">
        <v>12</v>
      </c>
      <c r="M30" s="47" t="s">
        <v>36</v>
      </c>
      <c r="N30" s="47" t="s">
        <v>37</v>
      </c>
    </row>
  </sheetData>
  <mergeCells count="3">
    <mergeCell ref="I2:L2"/>
    <mergeCell ref="I1:L1"/>
    <mergeCell ref="B1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10" sqref="G10"/>
    </sheetView>
  </sheetViews>
  <sheetFormatPr defaultRowHeight="15" x14ac:dyDescent="0.25"/>
  <cols>
    <col min="1" max="1" width="19.7109375" style="16" customWidth="1"/>
    <col min="2" max="7" width="17.140625" customWidth="1"/>
    <col min="8" max="8" width="4" customWidth="1"/>
    <col min="9" max="12" width="17.140625" customWidth="1"/>
    <col min="13" max="14" width="19.140625" customWidth="1"/>
  </cols>
  <sheetData>
    <row r="1" spans="1:14" x14ac:dyDescent="0.25">
      <c r="A1" s="1" t="s">
        <v>3</v>
      </c>
      <c r="B1" s="89" t="s">
        <v>17</v>
      </c>
      <c r="C1" s="90"/>
      <c r="D1" s="90"/>
      <c r="E1" s="91"/>
      <c r="I1" s="86" t="s">
        <v>4</v>
      </c>
      <c r="J1" s="87"/>
      <c r="K1" s="87"/>
      <c r="L1" s="88"/>
      <c r="M1" s="24" t="s">
        <v>10</v>
      </c>
      <c r="N1" s="24" t="s">
        <v>11</v>
      </c>
    </row>
    <row r="2" spans="1:14" s="3" customFormat="1" ht="15.75" thickBot="1" x14ac:dyDescent="0.3">
      <c r="A2" s="2">
        <v>43341</v>
      </c>
      <c r="B2" s="92"/>
      <c r="C2" s="81"/>
      <c r="D2" s="81"/>
      <c r="E2" s="93"/>
      <c r="F2" s="24" t="s">
        <v>10</v>
      </c>
      <c r="G2" s="24" t="s">
        <v>11</v>
      </c>
      <c r="H2"/>
      <c r="I2" s="83" t="s">
        <v>0</v>
      </c>
      <c r="J2" s="84"/>
      <c r="K2" s="84"/>
      <c r="L2" s="85"/>
      <c r="M2" s="28" t="str">
        <f>1200*0.32&amp;" MW"</f>
        <v>384 MW</v>
      </c>
      <c r="N2" s="28" t="str">
        <f>2000*0.32&amp;" MW"</f>
        <v>640 MW</v>
      </c>
    </row>
    <row r="3" spans="1:14" s="3" customFormat="1" ht="60.75" thickTop="1" x14ac:dyDescent="0.25">
      <c r="A3" s="4" t="s">
        <v>5</v>
      </c>
      <c r="B3" s="5" t="s">
        <v>6</v>
      </c>
      <c r="C3" s="6" t="s">
        <v>7</v>
      </c>
      <c r="D3" s="6" t="s">
        <v>8</v>
      </c>
      <c r="E3" s="7" t="s">
        <v>9</v>
      </c>
      <c r="F3" s="24"/>
      <c r="G3" s="24"/>
      <c r="H3"/>
      <c r="I3" s="17" t="s">
        <v>6</v>
      </c>
      <c r="J3" s="6" t="s">
        <v>7</v>
      </c>
      <c r="K3" s="6" t="s">
        <v>8</v>
      </c>
      <c r="L3" s="18" t="s">
        <v>9</v>
      </c>
      <c r="M3" s="24"/>
      <c r="N3" s="24"/>
    </row>
    <row r="4" spans="1:14" x14ac:dyDescent="0.25">
      <c r="A4" s="8">
        <v>0</v>
      </c>
      <c r="B4" s="9">
        <v>18821</v>
      </c>
      <c r="C4" s="10">
        <v>23357.100000000002</v>
      </c>
      <c r="D4" s="10"/>
      <c r="E4" s="11">
        <f>C4+D4</f>
        <v>23357.100000000002</v>
      </c>
      <c r="F4" s="24" t="str">
        <f>IF($E4&gt;F$29,"SCR","")</f>
        <v/>
      </c>
      <c r="G4" s="24" t="str">
        <f t="shared" ref="G4:G27" si="0">IF($E4&gt;G$29,"SCR","")</f>
        <v/>
      </c>
      <c r="I4" s="19">
        <v>6903</v>
      </c>
      <c r="J4" s="10">
        <v>8477.2000000000007</v>
      </c>
      <c r="K4" s="10"/>
      <c r="L4" s="20">
        <f>J4+K4</f>
        <v>8477.2000000000007</v>
      </c>
      <c r="M4" s="24" t="str">
        <f>IF($L4&gt;M$29,"SCR","")</f>
        <v/>
      </c>
      <c r="N4" s="24" t="str">
        <f t="shared" ref="N4:N27" si="1">IF($L4&gt;N$29,"SCR","")</f>
        <v/>
      </c>
    </row>
    <row r="5" spans="1:14" x14ac:dyDescent="0.25">
      <c r="A5" s="8">
        <v>4.1666666664241347E-2</v>
      </c>
      <c r="B5" s="9">
        <v>17864</v>
      </c>
      <c r="C5" s="10">
        <v>22238.7</v>
      </c>
      <c r="D5" s="10"/>
      <c r="E5" s="11">
        <f t="shared" ref="E5:E27" si="2">C5+D5</f>
        <v>22238.7</v>
      </c>
      <c r="F5" s="24" t="str">
        <f t="shared" ref="F5:F27" si="3">IF($E5&gt;F$29,"SCR","")</f>
        <v/>
      </c>
      <c r="G5" s="24" t="str">
        <f t="shared" si="0"/>
        <v/>
      </c>
      <c r="I5" s="19">
        <v>6589</v>
      </c>
      <c r="J5" s="10">
        <v>8092.5</v>
      </c>
      <c r="K5" s="10"/>
      <c r="L5" s="20">
        <f t="shared" ref="L5:L27" si="4">J5+K5</f>
        <v>8092.5</v>
      </c>
      <c r="M5" s="24" t="str">
        <f t="shared" ref="M5:M27" si="5">IF($L5&gt;M$29,"SCR","")</f>
        <v/>
      </c>
      <c r="N5" s="24" t="str">
        <f t="shared" si="1"/>
        <v/>
      </c>
    </row>
    <row r="6" spans="1:14" x14ac:dyDescent="0.25">
      <c r="A6" s="8">
        <v>8.3333333335758653E-2</v>
      </c>
      <c r="B6" s="9">
        <v>17216</v>
      </c>
      <c r="C6" s="10">
        <v>21423.399999999998</v>
      </c>
      <c r="D6" s="10"/>
      <c r="E6" s="11">
        <f t="shared" si="2"/>
        <v>21423.399999999998</v>
      </c>
      <c r="F6" s="24" t="str">
        <f t="shared" si="3"/>
        <v/>
      </c>
      <c r="G6" s="24" t="str">
        <f t="shared" si="0"/>
        <v/>
      </c>
      <c r="I6" s="19">
        <v>6356</v>
      </c>
      <c r="J6" s="10">
        <v>7825.7</v>
      </c>
      <c r="K6" s="10"/>
      <c r="L6" s="20">
        <f t="shared" si="4"/>
        <v>7825.7</v>
      </c>
      <c r="M6" s="24" t="str">
        <f t="shared" si="5"/>
        <v/>
      </c>
      <c r="N6" s="24" t="str">
        <f t="shared" si="1"/>
        <v/>
      </c>
    </row>
    <row r="7" spans="1:14" x14ac:dyDescent="0.25">
      <c r="A7" s="8">
        <v>0.125</v>
      </c>
      <c r="B7" s="9">
        <v>16851</v>
      </c>
      <c r="C7" s="10">
        <v>20971.000000000004</v>
      </c>
      <c r="D7" s="10"/>
      <c r="E7" s="65">
        <f t="shared" si="2"/>
        <v>20971.000000000004</v>
      </c>
      <c r="F7" s="24" t="str">
        <f t="shared" si="3"/>
        <v/>
      </c>
      <c r="G7" s="24" t="str">
        <f t="shared" si="0"/>
        <v/>
      </c>
      <c r="I7" s="19">
        <v>6232</v>
      </c>
      <c r="J7" s="10">
        <v>7668.8</v>
      </c>
      <c r="K7" s="10"/>
      <c r="L7" s="20">
        <f t="shared" si="4"/>
        <v>7668.8</v>
      </c>
      <c r="M7" s="24" t="str">
        <f t="shared" si="5"/>
        <v/>
      </c>
      <c r="N7" s="24" t="str">
        <f t="shared" si="1"/>
        <v/>
      </c>
    </row>
    <row r="8" spans="1:14" x14ac:dyDescent="0.25">
      <c r="A8" s="8">
        <v>0.16666666666424135</v>
      </c>
      <c r="B8" s="9">
        <v>16865</v>
      </c>
      <c r="C8" s="10">
        <v>20894.599999999999</v>
      </c>
      <c r="D8" s="10"/>
      <c r="E8" s="11">
        <f t="shared" si="2"/>
        <v>20894.599999999999</v>
      </c>
      <c r="F8" s="24" t="str">
        <f t="shared" si="3"/>
        <v/>
      </c>
      <c r="G8" s="24" t="str">
        <f t="shared" si="0"/>
        <v/>
      </c>
      <c r="I8" s="19">
        <v>6229</v>
      </c>
      <c r="J8" s="10">
        <v>7644.8</v>
      </c>
      <c r="K8" s="10"/>
      <c r="L8" s="20">
        <f t="shared" si="4"/>
        <v>7644.8</v>
      </c>
      <c r="M8" s="24" t="str">
        <f t="shared" si="5"/>
        <v/>
      </c>
      <c r="N8" s="24" t="str">
        <f t="shared" si="1"/>
        <v/>
      </c>
    </row>
    <row r="9" spans="1:14" x14ac:dyDescent="0.25">
      <c r="A9" s="8">
        <v>0.20833333333575865</v>
      </c>
      <c r="B9" s="9">
        <v>17544</v>
      </c>
      <c r="C9" s="10">
        <v>21462.9</v>
      </c>
      <c r="D9" s="10"/>
      <c r="E9" s="11">
        <f t="shared" si="2"/>
        <v>21462.9</v>
      </c>
      <c r="F9" s="24" t="str">
        <f t="shared" si="3"/>
        <v/>
      </c>
      <c r="G9" s="24" t="str">
        <f t="shared" si="0"/>
        <v/>
      </c>
      <c r="I9" s="19">
        <v>6464</v>
      </c>
      <c r="J9" s="10">
        <v>7828.6</v>
      </c>
      <c r="K9" s="10"/>
      <c r="L9" s="20">
        <f t="shared" si="4"/>
        <v>7828.6</v>
      </c>
      <c r="M9" s="24" t="str">
        <f t="shared" si="5"/>
        <v/>
      </c>
      <c r="N9" s="24" t="str">
        <f t="shared" si="1"/>
        <v/>
      </c>
    </row>
    <row r="10" spans="1:14" x14ac:dyDescent="0.25">
      <c r="A10" s="8">
        <v>0.25</v>
      </c>
      <c r="B10" s="9">
        <v>18791</v>
      </c>
      <c r="C10" s="10">
        <v>22670.400000000001</v>
      </c>
      <c r="D10" s="10"/>
      <c r="E10" s="11">
        <f t="shared" si="2"/>
        <v>22670.400000000001</v>
      </c>
      <c r="F10" s="24" t="str">
        <f t="shared" si="3"/>
        <v/>
      </c>
      <c r="G10" s="24" t="str">
        <f t="shared" si="0"/>
        <v/>
      </c>
      <c r="I10" s="19">
        <v>6929</v>
      </c>
      <c r="J10" s="10">
        <v>8264.4</v>
      </c>
      <c r="K10" s="10"/>
      <c r="L10" s="20">
        <f t="shared" si="4"/>
        <v>8264.4</v>
      </c>
      <c r="M10" s="24" t="str">
        <f t="shared" si="5"/>
        <v/>
      </c>
      <c r="N10" s="24" t="str">
        <f t="shared" si="1"/>
        <v/>
      </c>
    </row>
    <row r="11" spans="1:14" x14ac:dyDescent="0.25">
      <c r="A11" s="8">
        <v>0.29166666666424135</v>
      </c>
      <c r="B11" s="9">
        <v>20341</v>
      </c>
      <c r="C11" s="10">
        <v>24264.100000000002</v>
      </c>
      <c r="D11" s="10"/>
      <c r="E11" s="11">
        <f t="shared" si="2"/>
        <v>24264.100000000002</v>
      </c>
      <c r="F11" s="24" t="str">
        <f t="shared" si="3"/>
        <v/>
      </c>
      <c r="G11" s="24" t="str">
        <f t="shared" si="0"/>
        <v/>
      </c>
      <c r="I11" s="19">
        <v>7535</v>
      </c>
      <c r="J11" s="10">
        <v>8853.6</v>
      </c>
      <c r="K11" s="10"/>
      <c r="L11" s="20">
        <f t="shared" si="4"/>
        <v>8853.6</v>
      </c>
      <c r="M11" s="24" t="str">
        <f t="shared" si="5"/>
        <v/>
      </c>
      <c r="N11" s="24" t="str">
        <f t="shared" si="1"/>
        <v/>
      </c>
    </row>
    <row r="12" spans="1:14" x14ac:dyDescent="0.25">
      <c r="A12" s="8">
        <v>0.33333333333575865</v>
      </c>
      <c r="B12" s="9">
        <v>21929</v>
      </c>
      <c r="C12" s="10">
        <v>26038.799999999999</v>
      </c>
      <c r="D12" s="10"/>
      <c r="E12" s="11">
        <f t="shared" si="2"/>
        <v>26038.799999999999</v>
      </c>
      <c r="F12" s="24"/>
      <c r="G12" s="24"/>
      <c r="I12" s="19">
        <v>8092</v>
      </c>
      <c r="J12" s="10">
        <v>9454.4</v>
      </c>
      <c r="K12" s="10"/>
      <c r="L12" s="20">
        <f t="shared" si="4"/>
        <v>9454.4</v>
      </c>
      <c r="M12" s="24" t="str">
        <f t="shared" si="5"/>
        <v/>
      </c>
      <c r="N12" s="24" t="str">
        <f t="shared" si="1"/>
        <v/>
      </c>
    </row>
    <row r="13" spans="1:14" x14ac:dyDescent="0.25">
      <c r="A13" s="8">
        <v>0.375</v>
      </c>
      <c r="B13" s="9">
        <v>23313</v>
      </c>
      <c r="C13" s="10">
        <v>27709.7</v>
      </c>
      <c r="D13" s="10"/>
      <c r="E13" s="11">
        <f t="shared" si="2"/>
        <v>27709.7</v>
      </c>
      <c r="F13" s="24"/>
      <c r="G13" s="24"/>
      <c r="I13" s="19">
        <v>8546</v>
      </c>
      <c r="J13" s="10">
        <v>9940.4</v>
      </c>
      <c r="K13" s="10"/>
      <c r="L13" s="20">
        <f t="shared" si="4"/>
        <v>9940.4</v>
      </c>
      <c r="M13" s="24" t="str">
        <f t="shared" si="5"/>
        <v/>
      </c>
      <c r="N13" s="24" t="str">
        <f t="shared" si="1"/>
        <v/>
      </c>
    </row>
    <row r="14" spans="1:14" x14ac:dyDescent="0.25">
      <c r="A14" s="8">
        <v>0.41666666666424135</v>
      </c>
      <c r="B14" s="9">
        <v>24500</v>
      </c>
      <c r="C14" s="10">
        <v>29220.699999999997</v>
      </c>
      <c r="D14" s="10">
        <v>0</v>
      </c>
      <c r="E14" s="11">
        <f t="shared" si="2"/>
        <v>29220.699999999997</v>
      </c>
      <c r="F14" s="24"/>
      <c r="G14" s="24"/>
      <c r="I14" s="19">
        <v>8871</v>
      </c>
      <c r="J14" s="10">
        <v>10284.5</v>
      </c>
      <c r="K14" s="10">
        <v>0</v>
      </c>
      <c r="L14" s="20">
        <f t="shared" si="4"/>
        <v>10284.5</v>
      </c>
      <c r="M14" s="24" t="str">
        <f t="shared" si="5"/>
        <v/>
      </c>
      <c r="N14" s="24" t="str">
        <f t="shared" si="1"/>
        <v/>
      </c>
    </row>
    <row r="15" spans="1:14" x14ac:dyDescent="0.25">
      <c r="A15" s="8">
        <v>0.45833333333575865</v>
      </c>
      <c r="B15" s="9">
        <v>25321</v>
      </c>
      <c r="C15" s="10">
        <v>30405.200000000001</v>
      </c>
      <c r="D15" s="10">
        <v>0</v>
      </c>
      <c r="E15" s="11">
        <f t="shared" si="2"/>
        <v>30405.200000000001</v>
      </c>
      <c r="F15" s="24"/>
      <c r="G15" s="24"/>
      <c r="I15" s="19">
        <v>9155</v>
      </c>
      <c r="J15" s="10">
        <v>10479.5</v>
      </c>
      <c r="K15" s="10">
        <v>0</v>
      </c>
      <c r="L15" s="20">
        <f t="shared" si="4"/>
        <v>10479.5</v>
      </c>
      <c r="M15" s="24"/>
      <c r="N15" s="24"/>
    </row>
    <row r="16" spans="1:14" x14ac:dyDescent="0.25">
      <c r="A16" s="8">
        <v>0.5</v>
      </c>
      <c r="B16" s="9">
        <v>25989</v>
      </c>
      <c r="C16" s="10">
        <v>31224.7</v>
      </c>
      <c r="D16" s="63">
        <v>341.2</v>
      </c>
      <c r="E16" s="65">
        <f t="shared" si="2"/>
        <v>31565.9</v>
      </c>
      <c r="F16" s="24"/>
      <c r="G16" s="24"/>
      <c r="I16" s="19">
        <v>9373</v>
      </c>
      <c r="J16" s="10">
        <v>10617.7</v>
      </c>
      <c r="K16" s="63">
        <v>341.2</v>
      </c>
      <c r="L16" s="67">
        <f t="shared" si="4"/>
        <v>10958.900000000001</v>
      </c>
      <c r="M16" s="24"/>
      <c r="N16" s="24"/>
    </row>
    <row r="17" spans="1:14" x14ac:dyDescent="0.25">
      <c r="A17" s="8">
        <v>0.54166666666424135</v>
      </c>
      <c r="B17" s="9">
        <v>26565</v>
      </c>
      <c r="C17" s="10">
        <v>31643.7</v>
      </c>
      <c r="D17" s="63">
        <v>379.5</v>
      </c>
      <c r="E17" s="65">
        <f t="shared" si="2"/>
        <v>32023.200000000001</v>
      </c>
      <c r="F17" s="24"/>
      <c r="G17" s="24"/>
      <c r="I17" s="19">
        <v>9530</v>
      </c>
      <c r="J17" s="10">
        <v>10707.7</v>
      </c>
      <c r="K17" s="63">
        <v>379.5</v>
      </c>
      <c r="L17" s="67">
        <f t="shared" si="4"/>
        <v>11087.2</v>
      </c>
      <c r="M17" s="24"/>
      <c r="N17" s="24"/>
    </row>
    <row r="18" spans="1:14" x14ac:dyDescent="0.25">
      <c r="A18" s="8">
        <v>0.58333333333575865</v>
      </c>
      <c r="B18" s="9">
        <v>26968</v>
      </c>
      <c r="C18" s="10">
        <v>31734.9</v>
      </c>
      <c r="D18" s="63">
        <v>444.5</v>
      </c>
      <c r="E18" s="65">
        <f t="shared" si="2"/>
        <v>32179.4</v>
      </c>
      <c r="F18" s="24"/>
      <c r="G18" s="24"/>
      <c r="I18" s="19">
        <v>9652</v>
      </c>
      <c r="J18" s="10">
        <v>10730.5</v>
      </c>
      <c r="K18" s="63">
        <v>444.5</v>
      </c>
      <c r="L18" s="67">
        <f t="shared" si="4"/>
        <v>11175</v>
      </c>
      <c r="M18" s="24"/>
      <c r="N18" s="24"/>
    </row>
    <row r="19" spans="1:14" x14ac:dyDescent="0.25">
      <c r="A19" s="29">
        <v>0.625</v>
      </c>
      <c r="B19" s="30">
        <v>27276</v>
      </c>
      <c r="C19" s="31">
        <v>31858.199999999997</v>
      </c>
      <c r="D19" s="64">
        <v>449.2</v>
      </c>
      <c r="E19" s="66">
        <f t="shared" si="2"/>
        <v>32307.399999999998</v>
      </c>
      <c r="F19" s="24"/>
      <c r="G19" s="24"/>
      <c r="I19" s="33">
        <v>9755</v>
      </c>
      <c r="J19" s="31">
        <v>10819.3</v>
      </c>
      <c r="K19" s="64">
        <v>449.2</v>
      </c>
      <c r="L19" s="68">
        <f t="shared" si="4"/>
        <v>11268.5</v>
      </c>
      <c r="M19" s="24"/>
      <c r="N19" s="24"/>
    </row>
    <row r="20" spans="1:14" x14ac:dyDescent="0.25">
      <c r="A20" s="8">
        <v>0.66666666666424135</v>
      </c>
      <c r="B20" s="9">
        <v>27441</v>
      </c>
      <c r="C20" s="10">
        <v>31860.9</v>
      </c>
      <c r="D20" s="63">
        <v>431.4</v>
      </c>
      <c r="E20" s="65">
        <f t="shared" si="2"/>
        <v>32292.300000000003</v>
      </c>
      <c r="F20" s="24"/>
      <c r="G20" s="24"/>
      <c r="I20" s="19">
        <v>9804</v>
      </c>
      <c r="J20" s="10">
        <v>10889.6</v>
      </c>
      <c r="K20" s="63">
        <v>431.4</v>
      </c>
      <c r="L20" s="67">
        <f t="shared" si="4"/>
        <v>11321</v>
      </c>
      <c r="M20" s="24"/>
      <c r="N20" s="24"/>
    </row>
    <row r="21" spans="1:14" x14ac:dyDescent="0.25">
      <c r="A21" s="8">
        <v>0.70833333333575865</v>
      </c>
      <c r="B21" s="9">
        <v>27140</v>
      </c>
      <c r="C21" s="10">
        <v>31604.9</v>
      </c>
      <c r="D21" s="63">
        <v>478.7</v>
      </c>
      <c r="E21" s="65">
        <f t="shared" si="2"/>
        <v>32083.600000000002</v>
      </c>
      <c r="F21" s="24"/>
      <c r="G21" s="24"/>
      <c r="I21" s="19">
        <v>9679</v>
      </c>
      <c r="J21" s="10">
        <v>10839.7</v>
      </c>
      <c r="K21" s="63">
        <v>478.7</v>
      </c>
      <c r="L21" s="67">
        <f t="shared" si="4"/>
        <v>11318.400000000001</v>
      </c>
      <c r="M21" s="24"/>
      <c r="N21" s="24"/>
    </row>
    <row r="22" spans="1:14" x14ac:dyDescent="0.25">
      <c r="A22" s="8">
        <v>0.75</v>
      </c>
      <c r="B22" s="9">
        <v>26274</v>
      </c>
      <c r="C22" s="10">
        <v>31033.000000000004</v>
      </c>
      <c r="D22" s="10">
        <v>0</v>
      </c>
      <c r="E22" s="65">
        <f t="shared" si="2"/>
        <v>31033.000000000004</v>
      </c>
      <c r="F22" s="24"/>
      <c r="G22" s="24"/>
      <c r="I22" s="19">
        <v>9283</v>
      </c>
      <c r="J22" s="10">
        <v>10648.2</v>
      </c>
      <c r="K22" s="10">
        <v>0</v>
      </c>
      <c r="L22" s="20">
        <f t="shared" si="4"/>
        <v>10648.2</v>
      </c>
      <c r="M22" s="24"/>
      <c r="N22" s="24"/>
    </row>
    <row r="23" spans="1:14" x14ac:dyDescent="0.25">
      <c r="A23" s="8">
        <v>0.79166666666424135</v>
      </c>
      <c r="B23" s="9">
        <v>25498</v>
      </c>
      <c r="C23" s="10">
        <v>30282.899999999998</v>
      </c>
      <c r="D23" s="10">
        <v>0</v>
      </c>
      <c r="E23" s="11">
        <f t="shared" si="2"/>
        <v>30282.899999999998</v>
      </c>
      <c r="F23" s="24"/>
      <c r="G23" s="24"/>
      <c r="I23" s="19">
        <v>9009</v>
      </c>
      <c r="J23" s="10">
        <v>10463.299999999999</v>
      </c>
      <c r="K23" s="10">
        <v>0</v>
      </c>
      <c r="L23" s="20">
        <f t="shared" si="4"/>
        <v>10463.299999999999</v>
      </c>
      <c r="M23" s="24" t="str">
        <f t="shared" si="5"/>
        <v/>
      </c>
      <c r="N23" s="24" t="str">
        <f t="shared" si="1"/>
        <v/>
      </c>
    </row>
    <row r="24" spans="1:14" x14ac:dyDescent="0.25">
      <c r="A24" s="8">
        <v>0.83333333333575865</v>
      </c>
      <c r="B24" s="9">
        <v>24989</v>
      </c>
      <c r="C24" s="10">
        <v>29677.100000000002</v>
      </c>
      <c r="D24" s="10">
        <v>0</v>
      </c>
      <c r="E24" s="11">
        <f t="shared" si="2"/>
        <v>29677.100000000002</v>
      </c>
      <c r="F24" s="24"/>
      <c r="G24" s="24"/>
      <c r="I24" s="19">
        <v>8827</v>
      </c>
      <c r="J24" s="10">
        <v>10369.5</v>
      </c>
      <c r="K24" s="10">
        <v>0</v>
      </c>
      <c r="L24" s="20">
        <f t="shared" si="4"/>
        <v>10369.5</v>
      </c>
      <c r="M24" s="24" t="str">
        <f t="shared" si="5"/>
        <v/>
      </c>
      <c r="N24" s="24" t="str">
        <f t="shared" si="1"/>
        <v/>
      </c>
    </row>
    <row r="25" spans="1:14" x14ac:dyDescent="0.25">
      <c r="A25" s="8">
        <v>0.875</v>
      </c>
      <c r="B25" s="9">
        <v>23966</v>
      </c>
      <c r="C25" s="10">
        <v>28327.000000000004</v>
      </c>
      <c r="D25" s="10">
        <v>0</v>
      </c>
      <c r="E25" s="65">
        <f t="shared" si="2"/>
        <v>28327.000000000004</v>
      </c>
      <c r="F25" s="24" t="str">
        <f t="shared" si="3"/>
        <v/>
      </c>
      <c r="G25" s="24" t="str">
        <f t="shared" si="0"/>
        <v/>
      </c>
      <c r="I25" s="19">
        <v>8574</v>
      </c>
      <c r="J25" s="10">
        <v>10106.4</v>
      </c>
      <c r="K25" s="10">
        <v>0</v>
      </c>
      <c r="L25" s="20">
        <f t="shared" si="4"/>
        <v>10106.4</v>
      </c>
      <c r="M25" s="24" t="str">
        <f t="shared" si="5"/>
        <v/>
      </c>
      <c r="N25" s="24" t="str">
        <f t="shared" si="1"/>
        <v/>
      </c>
    </row>
    <row r="26" spans="1:14" x14ac:dyDescent="0.25">
      <c r="A26" s="8">
        <v>0.91666666666424135</v>
      </c>
      <c r="B26" s="9">
        <v>22285</v>
      </c>
      <c r="C26" s="10">
        <v>26453.5</v>
      </c>
      <c r="D26" s="10"/>
      <c r="E26" s="11">
        <f t="shared" si="2"/>
        <v>26453.5</v>
      </c>
      <c r="F26" s="24" t="str">
        <f t="shared" si="3"/>
        <v/>
      </c>
      <c r="G26" s="24" t="str">
        <f t="shared" si="0"/>
        <v/>
      </c>
      <c r="I26" s="19">
        <v>8142</v>
      </c>
      <c r="J26" s="10">
        <v>9656.1</v>
      </c>
      <c r="K26" s="10"/>
      <c r="L26" s="20">
        <f t="shared" si="4"/>
        <v>9656.1</v>
      </c>
      <c r="M26" s="24" t="str">
        <f t="shared" si="5"/>
        <v/>
      </c>
      <c r="N26" s="24" t="str">
        <f t="shared" si="1"/>
        <v/>
      </c>
    </row>
    <row r="27" spans="1:14" ht="15.75" thickBot="1" x14ac:dyDescent="0.3">
      <c r="A27" s="12">
        <v>0.95833333333575865</v>
      </c>
      <c r="B27" s="13">
        <v>20408</v>
      </c>
      <c r="C27" s="14">
        <v>24556.000000000004</v>
      </c>
      <c r="D27" s="14"/>
      <c r="E27" s="94">
        <f t="shared" si="2"/>
        <v>24556.000000000004</v>
      </c>
      <c r="F27" s="24" t="str">
        <f t="shared" si="3"/>
        <v/>
      </c>
      <c r="G27" s="24" t="str">
        <f t="shared" si="0"/>
        <v/>
      </c>
      <c r="I27" s="21">
        <v>7550</v>
      </c>
      <c r="J27" s="22">
        <v>9116.4</v>
      </c>
      <c r="K27" s="22"/>
      <c r="L27" s="23">
        <f t="shared" si="4"/>
        <v>9116.4</v>
      </c>
      <c r="M27" s="24" t="str">
        <f t="shared" si="5"/>
        <v/>
      </c>
      <c r="N27" s="24" t="str">
        <f t="shared" si="1"/>
        <v/>
      </c>
    </row>
    <row r="28" spans="1:14" ht="15.75" thickTop="1" x14ac:dyDescent="0.25"/>
    <row r="29" spans="1:14" x14ac:dyDescent="0.25">
      <c r="E29" s="69">
        <f>MAX(E4:E27)</f>
        <v>32307.399999999998</v>
      </c>
      <c r="F29" s="70">
        <f>E29-1200</f>
        <v>31107.399999999998</v>
      </c>
      <c r="G29" s="70">
        <f>E29-2000</f>
        <v>30307.399999999998</v>
      </c>
      <c r="H29" s="71"/>
      <c r="I29" s="71"/>
      <c r="J29" s="71"/>
      <c r="K29" s="71"/>
      <c r="L29" s="69">
        <f>MAX(L4:L27)</f>
        <v>11321</v>
      </c>
      <c r="M29" s="70">
        <f>L29-384</f>
        <v>10937</v>
      </c>
      <c r="N29" s="70">
        <f>L29-640</f>
        <v>10681</v>
      </c>
    </row>
    <row r="30" spans="1:14" x14ac:dyDescent="0.25">
      <c r="E30" s="47" t="s">
        <v>12</v>
      </c>
      <c r="F30" s="47" t="s">
        <v>36</v>
      </c>
      <c r="G30" s="47" t="s">
        <v>37</v>
      </c>
      <c r="L30" s="47" t="s">
        <v>12</v>
      </c>
      <c r="M30" s="47" t="s">
        <v>36</v>
      </c>
      <c r="N30" s="47" t="s">
        <v>37</v>
      </c>
    </row>
  </sheetData>
  <mergeCells count="3">
    <mergeCell ref="I2:L2"/>
    <mergeCell ref="I1:L1"/>
    <mergeCell ref="B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Reconstituted Load 8.12.16</vt:lpstr>
      <vt:lpstr>Reconstituted Load 7.2.2018</vt:lpstr>
      <vt:lpstr>Reconstituted Load 8.28.2018</vt:lpstr>
      <vt:lpstr>Reconstituted Load 8.29.2018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 Ryan A</dc:creator>
  <cp:lastModifiedBy>Carkner, Sarah Q</cp:lastModifiedBy>
  <dcterms:created xsi:type="dcterms:W3CDTF">2018-12-06T18:13:29Z</dcterms:created>
  <dcterms:modified xsi:type="dcterms:W3CDTF">2019-01-28T13:32:54Z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{172EEE50-BA5B-4C8C-A36F-2CA349C73DEE}</vt:lpwstr>
  </property>
  <property fmtid="{D5CDD505-2E9C-101B-9397-08002B2CF9AE}" pid="3" name="_AdHocReviewCycleID">
    <vt:i4>-1162687535</vt:i4>
  </property>
  <property fmtid="{D5CDD505-2E9C-101B-9397-08002B2CF9AE}" pid="4" name="_NewReviewCycle">
    <vt:lpwstr/>
  </property>
  <property fmtid="{D5CDD505-2E9C-101B-9397-08002B2CF9AE}" pid="5" name="_EmailSubject">
    <vt:lpwstr>SCR Analysis 1-31-19 ICAPWG</vt:lpwstr>
  </property>
  <property fmtid="{D5CDD505-2E9C-101B-9397-08002B2CF9AE}" pid="6" name="_AuthorEmail">
    <vt:lpwstr>SCarkner@nyiso.com</vt:lpwstr>
  </property>
  <property fmtid="{D5CDD505-2E9C-101B-9397-08002B2CF9AE}" pid="7" name="_AuthorEmailDisplayName">
    <vt:lpwstr>Carkner, Sarah Q</vt:lpwstr>
  </property>
  <property fmtid="{D5CDD505-2E9C-101B-9397-08002B2CF9AE}" pid="9" name="_PreviousAdHocReviewCycleID">
    <vt:i4>1498431872</vt:i4>
  </property>
</Properties>
</file>